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0\1° Trimestre\"/>
    </mc:Choice>
  </mc:AlternateContent>
  <xr:revisionPtr revIDLastSave="0" documentId="8_{CD28188A-11F7-41DE-B37E-88E7938D002D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4" l="1"/>
  <c r="E17" i="2"/>
  <c r="E50" i="6"/>
  <c r="F50" i="6" s="1"/>
  <c r="H23" i="6"/>
  <c r="F51" i="4"/>
  <c r="E51" i="4"/>
  <c r="F52" i="4"/>
  <c r="F12" i="4"/>
  <c r="F17" i="2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E11" i="9" s="1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42" i="5" s="1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F33" i="4" s="1"/>
  <c r="G29" i="4"/>
  <c r="G33" i="4" s="1"/>
  <c r="E29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59" i="8" l="1"/>
  <c r="J59" i="8" s="1"/>
  <c r="G42" i="5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<sst xmlns="http://schemas.openxmlformats.org/spreadsheetml/2006/main" count="1079" uniqueCount="692">
  <si>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</si>
  <si>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</si>
  <si>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</si>
  <si>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</si>
  <si>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</si>
  <si>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</si>
  <si>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</si>
  <si>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</si>
  <si>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</si>
  <si>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</si>
  <si>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</si>
  <si>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</si>
  <si>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</si>
  <si>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</si>
  <si>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</si>
  <si>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</si>
  <si>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</si>
  <si>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</si>
  <si>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</si>
  <si>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</si>
  <si>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</si>
  <si>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</si>
  <si>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</si>
  <si>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</si>
  <si>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</si>
  <si>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</si>
  <si>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</si>
  <si>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</si>
  <si>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</si>
  <si>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</si>
  <si>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</si>
  <si>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</si>
  <si>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</si>
  <si>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</si>
  <si>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</si>
  <si>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</si>
  <si>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</si>
  <si>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</si>
  <si>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</si>
  <si>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</si>
  <si>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</si>
  <si>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</si>
  <si>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</si>
  <si>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</si>
  <si>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</si>
  <si>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</si>
  <si>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</si>
  <si>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</si>
  <si>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</si>
  <si>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</si>
  <si>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</si>
  <si>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</si>
  <si>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</si>
  <si>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</si>
  <si>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</si>
  <si>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</si>
  <si>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</si>
  <si>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</si>
  <si>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</si>
  <si>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</si>
  <si>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</si>
  <si>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</si>
  <si>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</si>
  <si>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</si>
  <si>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</si>
  <si>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</si>
  <si>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</si>
  <si>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</si>
  <si>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</si>
  <si>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</si>
  <si>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</si>
  <si>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</si>
  <si>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</si>
  <si>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</si>
  <si>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</si>
  <si>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</si>
  <si>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</si>
  <si>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</si>
  <si>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</si>
  <si>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</si>
  <si>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</si>
  <si>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</si>
  <si>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</si>
  <si>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</si>
  <si>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</si>
  <si>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</si>
  <si>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</si>
  <si>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</si>
  <si>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</si>
  <si>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</si>
  <si>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</si>
  <si>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</si>
  <si>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</si>
  <si>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</si>
  <si>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</si>
  <si>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</si>
  <si>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</si>
  <si>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</si>
  <si>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</si>
  <si>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</si>
  <si>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</si>
  <si>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</si>
  <si>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</si>
  <si>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</si>
  <si>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</si>
  <si>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</si>
  <si>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</si>
  <si>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</si>
  <si>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</si>
  <si>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</si>
  <si>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</si>
  <si>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</si>
  <si>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</si>
  <si>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</si>
  <si>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</si>
  <si>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</si>
  <si>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</si>
  <si>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</si>
  <si>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</si>
  <si>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</si>
  <si>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</si>
  <si>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</si>
  <si>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</si>
  <si>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</si>
  <si>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</si>
  <si>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</si>
  <si>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</si>
  <si>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</si>
  <si>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</si>
  <si>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</si>
  <si>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</si>
  <si>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</si>
  <si>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</si>
  <si>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</si>
  <si>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</si>
  <si>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</si>
  <si>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</si>
  <si>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</si>
  <si>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</si>
  <si>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</si>
  <si>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</si>
  <si>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</si>
  <si>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</si>
  <si>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</si>
  <si>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</si>
  <si>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</si>
  <si>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</si>
  <si>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</si>
  <si>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</si>
  <si>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</si>
  <si>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</si>
  <si>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</si>
  <si>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</si>
  <si>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</si>
  <si>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</si>
  <si>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</si>
  <si>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</si>
  <si>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</si>
  <si>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</si>
  <si>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</si>
  <si>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</si>
  <si>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</si>
  <si>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</si>
  <si>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</si>
  <si>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</si>
  <si>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</si>
  <si>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</si>
  <si>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</si>
  <si>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</si>
  <si>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</si>
  <si>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</si>
  <si>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</si>
  <si>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</si>
  <si>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</si>
  <si>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</si>
  <si>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</si>
  <si>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</si>
  <si>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</si>
  <si>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</si>
  <si>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</si>
  <si>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</si>
  <si>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</si>
  <si>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</si>
  <si>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</si>
  <si>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</si>
  <si>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</si>
  <si>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</si>
  <si>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</si>
  <si>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</si>
  <si>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</si>
  <si>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</si>
  <si>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</si>
  <si>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</si>
  <si>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</si>
  <si>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</si>
  <si>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</si>
  <si>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</si>
  <si>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</si>
  <si>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</si>
  <si>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</si>
  <si>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</si>
  <si>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</si>
  <si>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</si>
  <si>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</si>
  <si>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</si>
  <si>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</si>
  <si>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</si>
  <si>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</si>
  <si>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</si>
  <si>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</si>
  <si>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</si>
  <si>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</si>
  <si>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</si>
  <si>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</si>
  <si>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</si>
  <si>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</si>
  <si>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</si>
  <si>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</si>
  <si>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</si>
  <si>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</si>
  <si>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</si>
  <si>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</si>
  <si>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</si>
  <si>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</si>
  <si>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</si>
  <si>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</si>
  <si>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</si>
  <si>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</si>
  <si>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</si>
  <si>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</si>
  <si>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</si>
  <si>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</si>
  <si>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</si>
  <si>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</si>
  <si>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</si>
  <si>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</si>
  <si>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</si>
  <si>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</si>
  <si>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</si>
  <si>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</si>
  <si>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</si>
  <si>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</si>
  <si>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</si>
  <si>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</si>
  <si>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</si>
  <si>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</si>
  <si>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</si>
  <si>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</si>
  <si>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</si>
  <si>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</si>
  <si>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</si>
  <si>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</si>
  <si>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</si>
  <si>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</si>
  <si>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</si>
  <si>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</si>
  <si>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</si>
  <si>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</si>
  <si>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</si>
  <si>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</si>
  <si>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</si>
  <si>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</si>
  <si>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</si>
  <si>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</si>
  <si>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</si>
  <si>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</si>
  <si>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</si>
  <si>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</si>
  <si>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</si>
  <si>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</si>
  <si>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</si>
  <si>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</si>
  <si>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</si>
  <si>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</si>
  <si>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</si>
  <si>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</si>
  <si>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</si>
  <si>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</si>
  <si>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</si>
  <si>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</si>
  <si>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</si>
  <si>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</si>
  <si>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</si>
  <si>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</si>
  <si>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</si>
  <si>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</si>
  <si>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</si>
  <si>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</si>
  <si>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</si>
  <si>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</si>
  <si>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</si>
  <si>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</si>
  <si>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</si>
  <si>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</si>
  <si>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</si>
  <si>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</si>
  <si>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</si>
  <si>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</si>
  <si>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</si>
  <si>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</si>
  <si>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</si>
  <si>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</si>
  <si>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</si>
  <si>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</si>
  <si>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</si>
  <si>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</si>
  <si>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</si>
  <si>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</si>
  <si>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</si>
  <si>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</si>
  <si>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</si>
  <si>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</si>
  <si>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</si>
  <si>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</si>
  <si>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</si>
  <si>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</si>
  <si>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</si>
  <si>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</si>
  <si>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</si>
  <si>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</si>
  <si>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</si>
  <si>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</si>
  <si>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</si>
  <si>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</si>
  <si>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</si>
  <si>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</si>
  <si>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</si>
  <si>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</si>
  <si>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</si>
  <si>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</si>
  <si>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</si>
  <si>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</si>
  <si>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</si>
  <si>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</si>
  <si>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</si>
  <si>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</si>
  <si>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</si>
  <si>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</si>
  <si>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</si>
  <si>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</si>
  <si>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</si>
  <si>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</si>
  <si>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</si>
  <si>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</si>
  <si>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</si>
  <si>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</si>
  <si>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</si>
  <si>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</si>
  <si>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</si>
  <si>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</si>
  <si>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</si>
  <si>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</si>
  <si>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</si>
  <si>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</si>
  <si>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</si>
  <si>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</si>
  <si>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</si>
  <si>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</si>
  <si>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</si>
  <si>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</si>
  <si>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</si>
  <si>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</si>
  <si>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</si>
  <si>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</si>
  <si>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</si>
  <si>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</si>
  <si>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</si>
  <si>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</si>
  <si>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</si>
  <si>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</si>
  <si>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</si>
  <si>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</si>
  <si>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</si>
  <si>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</si>
  <si>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</si>
  <si>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</si>
  <si>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</si>
  <si>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</si>
  <si>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</si>
  <si>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</si>
  <si>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</si>
  <si>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</si>
  <si>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</si>
  <si>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</si>
  <si>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</si>
  <si>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</si>
  <si>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</si>
  <si>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</si>
  <si>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</si>
  <si>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</si>
  <si>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</si>
  <si>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</si>
  <si>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</si>
  <si>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</si>
  <si>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</si>
  <si>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</si>
  <si>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</si>
  <si>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</si>
  <si>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</si>
  <si>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</si>
  <si>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</si>
  <si>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</si>
  <si>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</si>
  <si>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</si>
  <si>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</si>
  <si>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</si>
  <si>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</si>
  <si>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</si>
  <si>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</si>
  <si>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</si>
  <si>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</si>
  <si>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</si>
  <si>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</si>
  <si>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</si>
  <si>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</si>
  <si>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</si>
  <si>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</si>
  <si>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</si>
  <si>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</si>
  <si>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</si>
  <si>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</si>
  <si>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</si>
  <si>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</si>
  <si>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</si>
  <si>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</si>
  <si>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</si>
  <si>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</si>
  <si>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</si>
  <si>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</si>
  <si>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</si>
  <si>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</si>
  <si>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</si>
  <si>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</si>
  <si>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</si>
  <si>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</si>
  <si>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</si>
  <si>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</si>
  <si>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</si>
  <si>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</si>
  <si>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</si>
  <si>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</si>
  <si>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</si>
  <si>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</si>
  <si>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</si>
  <si>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</si>
  <si>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</si>
  <si>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</si>
  <si>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</si>
  <si>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</si>
  <si>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</si>
  <si>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</si>
  <si>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</si>
  <si>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</si>
  <si>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</si>
  <si>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</si>
  <si>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</si>
  <si>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</si>
  <si>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</si>
  <si>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</si>
  <si>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</si>
  <si>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</si>
  <si>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</si>
  <si>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</si>
  <si>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</si>
  <si>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</si>
  <si>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</si>
  <si>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</si>
  <si>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</si>
  <si>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</si>
  <si>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</si>
  <si>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</si>
  <si>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</si>
  <si>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</si>
  <si>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</si>
  <si>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</si>
  <si>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</si>
  <si>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</si>
  <si>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</si>
  <si>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</si>
  <si>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</si>
  <si>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</si>
  <si>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</si>
  <si>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</si>
  <si>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</si>
  <si>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</si>
  <si>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</si>
  <si>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</si>
  <si>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</si>
  <si>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</si>
  <si>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</si>
  <si>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</si>
  <si>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</si>
  <si>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</si>
  <si>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</si>
  <si>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</si>
  <si>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</si>
  <si>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</si>
  <si>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</si>
  <si>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</si>
  <si>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</si>
  <si>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</si>
  <si>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</si>
  <si>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</si>
  <si>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</si>
  <si>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</si>
  <si>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</si>
  <si>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</si>
  <si>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</si>
  <si>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</si>
  <si>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</si>
  <si>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</si>
  <si>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</si>
  <si>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</si>
  <si>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</si>
  <si>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</si>
  <si>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</si>
  <si>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</si>
  <si>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</si>
  <si>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</si>
  <si>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</si>
  <si>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</si>
  <si>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</si>
  <si>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</si>
  <si>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</si>
  <si>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</si>
  <si>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</si>
  <si>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</si>
  <si>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</si>
  <si>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</si>
  <si>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</si>
  <si>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</si>
  <si>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</si>
  <si>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</si>
  <si>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</si>
  <si>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</si>
  <si>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</si>
  <si>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</si>
  <si>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</si>
  <si>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</si>
  <si>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</si>
  <si>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</si>
  <si>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</si>
  <si>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</si>
  <si>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</si>
  <si>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</si>
  <si>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</si>
  <si>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</si>
  <si>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</si>
  <si>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</si>
  <si>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</si>
  <si>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</si>
  <si>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</si>
  <si>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</si>
  <si>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</si>
  <si>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</si>
  <si>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</si>
  <si>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</si>
  <si>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</si>
  <si>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</si>
  <si>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</si>
  <si>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</si>
  <si>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</si>
  <si>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</si>
  <si>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</si>
  <si>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</si>
  <si>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</si>
  <si>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</si>
  <si>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</si>
  <si>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</si>
  <si>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</si>
  <si>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</si>
  <si>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</si>
  <si>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</si>
  <si>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</si>
  <si>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</si>
  <si>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</si>
  <si>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</si>
  <si>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</si>
  <si>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</si>
  <si>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</si>
  <si>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</si>
  <si>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</si>
  <si>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</si>
  <si>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</si>
  <si>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</si>
  <si>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</si>
  <si>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</si>
  <si>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</si>
  <si>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</si>
  <si>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</si>
  <si>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</si>
  <si>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</si>
  <si>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</si>
  <si>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</si>
  <si>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</si>
  <si>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</si>
  <si>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</si>
  <si>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</si>
  <si>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</si>
  <si>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</si>
  <si>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</si>
  <si>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</si>
  <si>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</si>
  <si>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</si>
  <si>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</si>
  <si>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</si>
  <si>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</si>
  <si>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</si>
  <si>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</si>
  <si>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</si>
  <si>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</si>
  <si>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</si>
  <si>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</si>
  <si>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</si>
  <si>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</si>
  <si>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</si>
  <si>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</si>
  <si>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</si>
  <si>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</si>
  <si>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</si>
  <si>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</si>
  <si>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</si>
  <si>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</si>
  <si>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</si>
  <si>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</si>
  <si>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</si>
  <si>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</si>
  <si>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</si>
  <si>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</si>
  <si>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</si>
  <si>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</si>
  <si>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</si>
  <si>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</si>
  <si>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</si>
  <si>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</si>
  <si>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</si>
  <si>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</si>
  <si>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</si>
  <si>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</si>
  <si>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</si>
  <si>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</si>
  <si>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</si>
  <si>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</si>
  <si>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</si>
  <si>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</si>
  <si>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</si>
  <si>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</si>
  <si>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</si>
  <si>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</si>
  <si>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</si>
  <si>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</si>
  <si>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</si>
  <si>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</si>
  <si>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</si>
  <si>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</si>
  <si>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</si>
  <si>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</si>
  <si>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</si>
  <si>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</si>
  <si>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</si>
  <si>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</si>
  <si>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</si>
  <si>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</si>
  <si>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</si>
  <si>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</si>
  <si>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</si>
  <si>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</si>
  <si>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</si>
  <si>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</si>
  <si>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</si>
  <si>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</si>
  <si>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</si>
  <si>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</si>
  <si>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</si>
  <si>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</si>
  <si>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</si>
  <si>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</si>
  <si>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</si>
  <si>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    JEFE DEL DEPARTAMENTO DE</t>
  </si>
  <si>
    <t xml:space="preserve">      ADMINISTRCION Y FINANZAS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</si>
  <si>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</si>
  <si>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</si>
  <si>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</si>
  <si>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</si>
  <si>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</si>
  <si>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</si>
  <si>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</si>
  <si>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</si>
  <si>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</si>
  <si>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31 de Marzo de 2020</t>
  </si>
  <si>
    <t>Al 31 de Marzo de 2020</t>
  </si>
  <si>
    <t>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</si>
</sst>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69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opLeftCell="A70" zoomScale="150" zoomScaleNormal="150" zoomScaleSheetLayoutView="100" workbookViewId="0">
      <selection activeCell="A89" sqref="A89:XFD93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0" t="s">
        <v>141</v>
      </c>
      <c r="C1" s="470"/>
      <c r="D1" s="470"/>
      <c r="E1" s="470"/>
      <c r="F1" s="470"/>
      <c r="G1" s="470"/>
      <c r="H1" s="1"/>
      <c r="I1" s="1"/>
      <c r="J1" s="1"/>
      <c r="K1" s="1"/>
      <c r="L1" s="1"/>
    </row>
    <row r="2" spans="1:12" s="125" customFormat="1">
      <c r="B2" s="475" t="s">
        <v>677</v>
      </c>
      <c r="C2" s="476"/>
      <c r="D2" s="476"/>
      <c r="E2" s="476"/>
      <c r="F2" s="476"/>
      <c r="G2" s="477"/>
    </row>
    <row r="3" spans="1:12" s="125" customFormat="1">
      <c r="B3" s="478" t="s">
        <v>1</v>
      </c>
      <c r="C3" s="479"/>
      <c r="D3" s="479"/>
      <c r="E3" s="479"/>
      <c r="F3" s="479"/>
      <c r="G3" s="480"/>
    </row>
    <row r="4" spans="1:12" s="125" customFormat="1">
      <c r="B4" s="478" t="s">
        <v>689</v>
      </c>
      <c r="C4" s="479"/>
      <c r="D4" s="479"/>
      <c r="E4" s="479"/>
      <c r="F4" s="479"/>
      <c r="G4" s="480"/>
    </row>
    <row r="5" spans="1:12" s="125" customFormat="1">
      <c r="B5" s="481" t="s">
        <v>2</v>
      </c>
      <c r="C5" s="482"/>
      <c r="D5" s="482"/>
      <c r="E5" s="482"/>
      <c r="F5" s="482"/>
      <c r="G5" s="483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1426782.86</v>
      </c>
      <c r="D9" s="295">
        <f>D10+D11+D12+D13+D14+D15+D16</f>
        <v>1017767.57</v>
      </c>
      <c r="E9" s="209" t="s">
        <v>9</v>
      </c>
      <c r="F9" s="295">
        <f>F10+F11+F12+F13+F14+F15+F16+F17+F18</f>
        <v>1100279.8999999999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358025.44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1416782.86</v>
      </c>
      <c r="D11" s="296">
        <v>1017767.57</v>
      </c>
      <c r="E11" s="210" t="s">
        <v>13</v>
      </c>
      <c r="F11" s="296">
        <v>578724.98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138090.48000000001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25439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1426782.86</v>
      </c>
      <c r="D47" s="302">
        <f>D9+D17+D25+D31+D38+D41</f>
        <v>1017767.57</v>
      </c>
      <c r="E47" s="215" t="s">
        <v>83</v>
      </c>
      <c r="F47" s="435">
        <f>F9+F19+F23+F26+F27+F31+F38+F42</f>
        <v>1100279.8999999999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-87900.9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1100279.8999999999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13256170.93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14682953.789999999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13582673.890000001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181166.68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13401507.210000001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13582673.890000001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14682953.790000001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681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1"/>
      <c r="D90" s="471"/>
      <c r="E90" s="472"/>
      <c r="F90" s="472"/>
      <c r="G90" s="227"/>
      <c r="H90" s="229"/>
    </row>
    <row r="91" spans="1:8" s="240" customFormat="1" ht="13.5" customHeight="1">
      <c r="A91" s="128"/>
      <c r="B91" s="229"/>
      <c r="C91" s="471"/>
      <c r="D91" s="471"/>
      <c r="E91" s="473"/>
      <c r="F91" s="474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3" t="s">
        <v>611</v>
      </c>
      <c r="C1" s="493"/>
      <c r="D1" s="493"/>
      <c r="E1" s="493"/>
      <c r="F1" s="493"/>
      <c r="G1" s="493"/>
      <c r="H1" s="493"/>
      <c r="I1" s="493"/>
      <c r="J1" s="19"/>
    </row>
    <row r="2" spans="2:10">
      <c r="B2" s="628" t="s">
        <v>674</v>
      </c>
      <c r="C2" s="629"/>
      <c r="D2" s="629"/>
      <c r="E2" s="629"/>
      <c r="F2" s="629"/>
      <c r="G2" s="629"/>
      <c r="H2" s="629"/>
      <c r="I2" s="630"/>
      <c r="J2" s="18"/>
    </row>
    <row r="3" spans="2:10">
      <c r="B3" s="631" t="s">
        <v>416</v>
      </c>
      <c r="C3" s="632"/>
      <c r="D3" s="632"/>
      <c r="E3" s="632"/>
      <c r="F3" s="632"/>
      <c r="G3" s="632"/>
      <c r="H3" s="632"/>
      <c r="I3" s="633"/>
      <c r="J3" s="18"/>
    </row>
    <row r="4" spans="2:10">
      <c r="B4" s="631" t="s">
        <v>2</v>
      </c>
      <c r="C4" s="632"/>
      <c r="D4" s="632"/>
      <c r="E4" s="632"/>
      <c r="F4" s="632"/>
      <c r="G4" s="632"/>
      <c r="H4" s="632"/>
      <c r="I4" s="633"/>
      <c r="J4" s="18"/>
    </row>
    <row r="5" spans="2:10">
      <c r="B5" s="634" t="s">
        <v>417</v>
      </c>
      <c r="C5" s="635"/>
      <c r="D5" s="635"/>
      <c r="E5" s="635"/>
      <c r="F5" s="635"/>
      <c r="G5" s="635"/>
      <c r="H5" s="635"/>
      <c r="I5" s="636"/>
      <c r="J5" s="17"/>
    </row>
    <row r="6" spans="2:10" ht="33" customHeight="1">
      <c r="B6" s="637" t="s">
        <v>418</v>
      </c>
      <c r="C6" s="637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2"/>
      <c r="C7" s="623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6" t="s">
        <v>612</v>
      </c>
      <c r="C8" s="627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686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4"/>
      <c r="C21" s="625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6" t="s">
        <v>625</v>
      </c>
      <c r="C22" s="627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4"/>
      <c r="C28" s="625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6" t="s">
        <v>631</v>
      </c>
      <c r="C29" s="627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4"/>
      <c r="C31" s="625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6" t="s">
        <v>633</v>
      </c>
      <c r="C32" s="627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4"/>
      <c r="C33" s="625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0"/>
      <c r="C38" s="621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70" t="s">
        <v>635</v>
      </c>
      <c r="C1" s="570"/>
      <c r="D1" s="570"/>
      <c r="E1" s="570"/>
      <c r="F1" s="570"/>
      <c r="G1" s="570"/>
      <c r="H1" s="570"/>
      <c r="I1" s="570"/>
    </row>
    <row r="2" spans="2:9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>
      <c r="B3" s="631" t="s">
        <v>427</v>
      </c>
      <c r="C3" s="632"/>
      <c r="D3" s="632"/>
      <c r="E3" s="632"/>
      <c r="F3" s="632"/>
      <c r="G3" s="632"/>
      <c r="H3" s="632"/>
      <c r="I3" s="633"/>
    </row>
    <row r="4" spans="2:9">
      <c r="B4" s="631" t="s">
        <v>658</v>
      </c>
      <c r="C4" s="632"/>
      <c r="D4" s="632"/>
      <c r="E4" s="632"/>
      <c r="F4" s="632"/>
      <c r="G4" s="632"/>
      <c r="H4" s="632"/>
      <c r="I4" s="633"/>
    </row>
    <row r="5" spans="2:9">
      <c r="B5" s="634" t="s">
        <v>428</v>
      </c>
      <c r="C5" s="635"/>
      <c r="D5" s="635"/>
      <c r="E5" s="635"/>
      <c r="F5" s="635"/>
      <c r="G5" s="635"/>
      <c r="H5" s="635"/>
      <c r="I5" s="636"/>
    </row>
    <row r="6" spans="2:9" ht="24.75">
      <c r="B6" s="637" t="s">
        <v>418</v>
      </c>
      <c r="C6" s="637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8" t="s">
        <v>636</v>
      </c>
      <c r="C7" s="639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0" t="s">
        <v>646</v>
      </c>
      <c r="C18" s="641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0" t="s">
        <v>648</v>
      </c>
      <c r="C29" s="641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3" t="s">
        <v>649</v>
      </c>
      <c r="C1" s="493"/>
      <c r="D1" s="493"/>
      <c r="E1" s="493"/>
      <c r="F1" s="493"/>
      <c r="G1" s="493"/>
      <c r="H1" s="493"/>
      <c r="I1" s="493"/>
    </row>
    <row r="2" spans="2:9" ht="14.1" customHeight="1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 ht="14.1" customHeight="1">
      <c r="B3" s="631" t="s">
        <v>429</v>
      </c>
      <c r="C3" s="632"/>
      <c r="D3" s="632"/>
      <c r="E3" s="632"/>
      <c r="F3" s="632"/>
      <c r="G3" s="632"/>
      <c r="H3" s="632"/>
      <c r="I3" s="633"/>
    </row>
    <row r="4" spans="2:9" ht="14.1" customHeight="1">
      <c r="B4" s="634" t="s">
        <v>659</v>
      </c>
      <c r="C4" s="635"/>
      <c r="D4" s="635"/>
      <c r="E4" s="635"/>
      <c r="F4" s="635"/>
      <c r="G4" s="635"/>
      <c r="H4" s="635"/>
      <c r="I4" s="636"/>
    </row>
    <row r="5" spans="2:9" ht="20.100000000000001" customHeight="1">
      <c r="B5" s="637" t="s">
        <v>418</v>
      </c>
      <c r="C5" s="637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6" t="s">
        <v>650</v>
      </c>
      <c r="C7" s="627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6" t="s">
        <v>652</v>
      </c>
      <c r="C21" s="627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6" t="s">
        <v>653</v>
      </c>
      <c r="C28" s="627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6" t="s">
        <v>654</v>
      </c>
      <c r="C31" s="627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5" t="s">
        <v>485</v>
      </c>
      <c r="C39" s="645"/>
      <c r="D39" s="645"/>
      <c r="E39" s="645"/>
      <c r="F39" s="645"/>
      <c r="G39" s="645"/>
      <c r="H39" s="645"/>
      <c r="I39" s="645"/>
    </row>
    <row r="40" spans="2:9">
      <c r="B40" s="645" t="s">
        <v>486</v>
      </c>
      <c r="C40" s="645"/>
      <c r="D40" s="645"/>
      <c r="E40" s="645"/>
      <c r="F40" s="645"/>
      <c r="G40" s="645"/>
      <c r="H40" s="645"/>
      <c r="I40" s="645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>
      <c r="B3" s="631" t="s">
        <v>436</v>
      </c>
      <c r="C3" s="632"/>
      <c r="D3" s="632"/>
      <c r="E3" s="632"/>
      <c r="F3" s="632"/>
      <c r="G3" s="632"/>
      <c r="H3" s="632"/>
      <c r="I3" s="633"/>
    </row>
    <row r="4" spans="2:9">
      <c r="B4" s="634" t="s">
        <v>658</v>
      </c>
      <c r="C4" s="635"/>
      <c r="D4" s="635"/>
      <c r="E4" s="635"/>
      <c r="F4" s="635"/>
      <c r="G4" s="635"/>
      <c r="H4" s="635"/>
      <c r="I4" s="636"/>
    </row>
    <row r="5" spans="2:9" ht="17.25">
      <c r="B5" s="637" t="s">
        <v>418</v>
      </c>
      <c r="C5" s="637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8" t="s">
        <v>636</v>
      </c>
      <c r="C6" s="649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6" t="s">
        <v>646</v>
      </c>
      <c r="C17" s="647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6" t="s">
        <v>656</v>
      </c>
      <c r="C28" s="647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5" t="s">
        <v>483</v>
      </c>
      <c r="C31" s="645"/>
      <c r="D31" s="645"/>
      <c r="E31" s="645"/>
      <c r="F31" s="645"/>
      <c r="G31" s="645"/>
      <c r="H31" s="645"/>
      <c r="I31" s="645"/>
    </row>
    <row r="32" spans="2:9">
      <c r="B32" s="645" t="s">
        <v>484</v>
      </c>
      <c r="C32" s="645"/>
      <c r="D32" s="645"/>
      <c r="E32" s="645"/>
      <c r="F32" s="645"/>
      <c r="G32" s="645"/>
      <c r="H32" s="645"/>
      <c r="I32" s="645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3" t="s">
        <v>657</v>
      </c>
      <c r="C1" s="493"/>
      <c r="D1" s="493"/>
      <c r="E1" s="493"/>
      <c r="F1" s="493"/>
      <c r="G1" s="493"/>
      <c r="H1" s="493"/>
      <c r="I1" s="493"/>
    </row>
    <row r="2" spans="2:9">
      <c r="B2" s="650" t="s">
        <v>674</v>
      </c>
      <c r="C2" s="651"/>
      <c r="D2" s="651"/>
      <c r="E2" s="651"/>
      <c r="F2" s="651"/>
      <c r="G2" s="651"/>
      <c r="H2" s="651"/>
      <c r="I2" s="652"/>
    </row>
    <row r="3" spans="2:9">
      <c r="B3" s="653" t="s">
        <v>437</v>
      </c>
      <c r="C3" s="654"/>
      <c r="D3" s="654"/>
      <c r="E3" s="654"/>
      <c r="F3" s="654"/>
      <c r="G3" s="654"/>
      <c r="H3" s="654"/>
      <c r="I3" s="655"/>
    </row>
    <row r="4" spans="2:9" ht="24.75">
      <c r="B4" s="656"/>
      <c r="C4" s="656"/>
      <c r="D4" s="656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8" t="s">
        <v>489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2:13" ht="14.1" customHeight="1">
      <c r="B2" s="628" t="s">
        <v>0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30"/>
    </row>
    <row r="3" spans="2:13" ht="14.1" customHeight="1">
      <c r="B3" s="631" t="s">
        <v>490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3"/>
    </row>
    <row r="4" spans="2:13" ht="14.1" customHeight="1">
      <c r="B4" s="634" t="s">
        <v>491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6"/>
    </row>
    <row r="5" spans="2:13" ht="14.1" customHeight="1">
      <c r="B5" s="668" t="s">
        <v>492</v>
      </c>
      <c r="C5" s="668"/>
      <c r="D5" s="668"/>
      <c r="E5" s="668"/>
      <c r="F5" s="637" t="s">
        <v>493</v>
      </c>
      <c r="G5" s="637"/>
      <c r="H5" s="637"/>
      <c r="I5" s="637"/>
      <c r="J5" s="637" t="s">
        <v>494</v>
      </c>
      <c r="K5" s="637"/>
      <c r="L5" s="667" t="s">
        <v>495</v>
      </c>
      <c r="M5" s="667" t="s">
        <v>496</v>
      </c>
    </row>
    <row r="6" spans="2:13" ht="14.1" customHeight="1">
      <c r="B6" s="668"/>
      <c r="C6" s="668"/>
      <c r="D6" s="668"/>
      <c r="E6" s="668"/>
      <c r="F6" s="667" t="s">
        <v>497</v>
      </c>
      <c r="G6" s="667"/>
      <c r="H6" s="667" t="s">
        <v>498</v>
      </c>
      <c r="I6" s="667"/>
      <c r="J6" s="8"/>
      <c r="K6" s="8"/>
      <c r="L6" s="667"/>
      <c r="M6" s="667"/>
    </row>
    <row r="7" spans="2:13" ht="16.5">
      <c r="B7" s="668"/>
      <c r="C7" s="668"/>
      <c r="D7" s="668"/>
      <c r="E7" s="668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7"/>
      <c r="M7" s="667"/>
    </row>
    <row r="8" spans="2:13" ht="15" customHeight="1">
      <c r="B8" s="659" t="s">
        <v>503</v>
      </c>
      <c r="C8" s="660"/>
      <c r="D8" s="660"/>
      <c r="E8" s="660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1" t="s">
        <v>504</v>
      </c>
      <c r="C9" s="662"/>
      <c r="D9" s="662"/>
      <c r="E9" s="662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7" t="s">
        <v>505</v>
      </c>
      <c r="E10" s="657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7" t="s">
        <v>516</v>
      </c>
      <c r="E14" s="657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7" t="s">
        <v>517</v>
      </c>
      <c r="E18" s="657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7" t="s">
        <v>521</v>
      </c>
      <c r="E22" s="657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7" t="s">
        <v>534</v>
      </c>
      <c r="E29" s="657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7" t="s">
        <v>541</v>
      </c>
      <c r="E32" s="657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7" t="s">
        <v>544</v>
      </c>
      <c r="E34" s="657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1" t="s">
        <v>547</v>
      </c>
      <c r="C38" s="662"/>
      <c r="D38" s="662"/>
      <c r="E38" s="662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7" t="s">
        <v>508</v>
      </c>
      <c r="E39" s="657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7" t="s">
        <v>558</v>
      </c>
      <c r="E45" s="657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7" t="s">
        <v>565</v>
      </c>
      <c r="E50" s="657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9" t="s">
        <v>569</v>
      </c>
      <c r="C54" s="660"/>
      <c r="D54" s="660"/>
      <c r="E54" s="660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1" t="s">
        <v>504</v>
      </c>
      <c r="C55" s="662"/>
      <c r="D55" s="662"/>
      <c r="E55" s="662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7" t="s">
        <v>570</v>
      </c>
      <c r="E56" s="657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1" t="s">
        <v>547</v>
      </c>
      <c r="C62" s="662"/>
      <c r="D62" s="662"/>
      <c r="E62" s="662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5" t="s">
        <v>580</v>
      </c>
      <c r="E63" s="666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5" t="s">
        <v>583</v>
      </c>
      <c r="E64" s="666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5" t="s">
        <v>584</v>
      </c>
      <c r="E65" s="666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59" t="s">
        <v>586</v>
      </c>
      <c r="C66" s="660"/>
      <c r="D66" s="660"/>
      <c r="E66" s="660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3" t="s">
        <v>504</v>
      </c>
      <c r="C67" s="664"/>
      <c r="D67" s="664"/>
      <c r="E67" s="664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7" t="s">
        <v>587</v>
      </c>
      <c r="E68" s="657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topLeftCell="A34" zoomScale="110" zoomScaleNormal="110" zoomScaleSheetLayoutView="100" workbookViewId="0">
      <selection activeCell="A44" sqref="A44:XFD47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3" t="s">
        <v>595</v>
      </c>
      <c r="C1" s="493"/>
      <c r="D1" s="493"/>
      <c r="E1" s="493"/>
      <c r="F1" s="493"/>
      <c r="G1" s="493"/>
      <c r="H1" s="493"/>
      <c r="I1" s="493"/>
      <c r="J1" s="493"/>
      <c r="K1" s="1"/>
    </row>
    <row r="2" spans="1:11">
      <c r="B2" s="475" t="s">
        <v>677</v>
      </c>
      <c r="C2" s="476"/>
      <c r="D2" s="476"/>
      <c r="E2" s="476"/>
      <c r="F2" s="476"/>
      <c r="G2" s="476"/>
      <c r="H2" s="476"/>
      <c r="I2" s="476"/>
      <c r="J2" s="477"/>
    </row>
    <row r="3" spans="1:11">
      <c r="B3" s="500" t="s">
        <v>117</v>
      </c>
      <c r="C3" s="501"/>
      <c r="D3" s="501"/>
      <c r="E3" s="501"/>
      <c r="F3" s="501"/>
      <c r="G3" s="501"/>
      <c r="H3" s="501"/>
      <c r="I3" s="501"/>
      <c r="J3" s="502"/>
    </row>
    <row r="4" spans="1:11">
      <c r="B4" s="505" t="str">
        <f>+'Formato 1'!B4:G4</f>
        <v>Al 31 de Diciembre 2019 y Al 31 de Marzo de 2020</v>
      </c>
      <c r="C4" s="506"/>
      <c r="D4" s="506"/>
      <c r="E4" s="506"/>
      <c r="F4" s="506"/>
      <c r="G4" s="506"/>
      <c r="H4" s="506"/>
      <c r="I4" s="506"/>
      <c r="J4" s="507"/>
    </row>
    <row r="5" spans="1:11">
      <c r="B5" s="508" t="s">
        <v>2</v>
      </c>
      <c r="C5" s="509"/>
      <c r="D5" s="509"/>
      <c r="E5" s="509"/>
      <c r="F5" s="509"/>
      <c r="G5" s="509"/>
      <c r="H5" s="509"/>
      <c r="I5" s="509"/>
      <c r="J5" s="510"/>
    </row>
    <row r="6" spans="1:11" ht="41.25">
      <c r="B6" s="511" t="s">
        <v>685</v>
      </c>
      <c r="C6" s="511"/>
      <c r="D6" s="126" t="s">
        <v>687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8"/>
      <c r="C7" s="499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4" t="s">
        <v>123</v>
      </c>
      <c r="C8" s="495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4" t="s">
        <v>132</v>
      </c>
      <c r="C17" s="495"/>
      <c r="D17" s="433">
        <v>960332.19</v>
      </c>
      <c r="E17" s="434">
        <f>286226.63+38108.82</f>
        <v>324335.45</v>
      </c>
      <c r="F17" s="434">
        <f>38673.64+145714.1</f>
        <v>184387.74</v>
      </c>
      <c r="G17" s="296">
        <v>0</v>
      </c>
      <c r="H17" s="458">
        <f>+D17+E17-F17</f>
        <v>1100279.8999999999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4" t="s">
        <v>133</v>
      </c>
      <c r="C19" s="495"/>
      <c r="D19" s="309">
        <f>D8+D17</f>
        <v>960332.19</v>
      </c>
      <c r="E19" s="309">
        <f>E8+E17</f>
        <v>324335.45</v>
      </c>
      <c r="F19" s="309">
        <f>F8+F17</f>
        <v>184387.74</v>
      </c>
      <c r="G19" s="309">
        <f>G8+G17</f>
        <v>0</v>
      </c>
      <c r="H19" s="435">
        <f>H8+H17</f>
        <v>1100279.8999999999</v>
      </c>
      <c r="I19" s="296"/>
      <c r="J19" s="296"/>
    </row>
    <row r="20" spans="1:11" s="230" customFormat="1" ht="27.75" customHeight="1">
      <c r="A20" s="125"/>
      <c r="B20" s="494"/>
      <c r="C20" s="495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4" t="s">
        <v>597</v>
      </c>
      <c r="C21" s="495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96"/>
      <c r="C25" s="497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94" t="s">
        <v>137</v>
      </c>
      <c r="C26" s="495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3"/>
      <c r="C30" s="504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89" t="s">
        <v>487</v>
      </c>
      <c r="D32" s="489"/>
      <c r="E32" s="489"/>
      <c r="F32" s="489"/>
      <c r="G32" s="489"/>
      <c r="H32" s="489"/>
      <c r="I32" s="489"/>
      <c r="J32" s="489"/>
    </row>
    <row r="33" spans="2:10">
      <c r="B33" s="417">
        <v>2</v>
      </c>
      <c r="C33" s="489" t="s">
        <v>488</v>
      </c>
      <c r="D33" s="489"/>
      <c r="E33" s="489"/>
      <c r="F33" s="489"/>
      <c r="G33" s="489"/>
      <c r="H33" s="489"/>
      <c r="I33" s="489"/>
      <c r="J33" s="489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492" t="s">
        <v>142</v>
      </c>
      <c r="C35" s="492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490" t="s">
        <v>144</v>
      </c>
      <c r="C36" s="491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681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484"/>
      <c r="F45" s="484"/>
      <c r="G45" s="178"/>
      <c r="H45" s="486"/>
      <c r="I45" s="486"/>
    </row>
    <row r="46" spans="2:10" ht="12.75" customHeight="1">
      <c r="B46" s="140"/>
      <c r="C46" s="179"/>
      <c r="D46" s="178"/>
      <c r="E46" s="485"/>
      <c r="F46" s="485"/>
      <c r="G46" s="178"/>
      <c r="H46" s="487"/>
      <c r="I46" s="488"/>
    </row>
    <row r="47" spans="2:10" ht="12.75" customHeight="1">
      <c r="C47" s="173"/>
      <c r="I47" s="180"/>
    </row>
    <row r="48" spans="2:10" hidden="1">
      <c r="C48" s="173" t="s">
        <v>678</v>
      </c>
    </row>
    <row r="49" spans="3:3" hidden="1">
      <c r="C49" s="173" t="s">
        <v>679</v>
      </c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topLeftCell="A13" zoomScale="110" zoomScaleNormal="110" zoomScaleSheetLayoutView="100" workbookViewId="0">
      <selection activeCell="A28" sqref="A28:XFD1048576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3" t="s">
        <v>598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2:12" s="125" customFormat="1">
      <c r="B2" s="475" t="s">
        <v>677</v>
      </c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2:12" s="125" customFormat="1">
      <c r="B3" s="500" t="s">
        <v>148</v>
      </c>
      <c r="C3" s="501"/>
      <c r="D3" s="501"/>
      <c r="E3" s="501"/>
      <c r="F3" s="501"/>
      <c r="G3" s="501"/>
      <c r="H3" s="501"/>
      <c r="I3" s="501"/>
      <c r="J3" s="501"/>
      <c r="K3" s="501"/>
      <c r="L3" s="502"/>
    </row>
    <row r="4" spans="2:12" s="125" customFormat="1">
      <c r="B4" s="514" t="str">
        <f>+'Formato 2'!B4:J4</f>
        <v>Al 31 de Diciembre 2019 y Al 31 de Marzo de 2020</v>
      </c>
      <c r="C4" s="515"/>
      <c r="D4" s="515"/>
      <c r="E4" s="515"/>
      <c r="F4" s="515"/>
      <c r="G4" s="515"/>
      <c r="H4" s="515"/>
      <c r="I4" s="515"/>
      <c r="J4" s="515"/>
      <c r="K4" s="515"/>
      <c r="L4" s="516"/>
    </row>
    <row r="5" spans="2:12" s="125" customFormat="1">
      <c r="B5" s="508" t="s">
        <v>2</v>
      </c>
      <c r="C5" s="509"/>
      <c r="D5" s="509"/>
      <c r="E5" s="509"/>
      <c r="F5" s="509"/>
      <c r="G5" s="509"/>
      <c r="H5" s="509"/>
      <c r="I5" s="509"/>
      <c r="J5" s="509"/>
      <c r="K5" s="509"/>
      <c r="L5" s="510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682</v>
      </c>
      <c r="K6" s="134" t="s">
        <v>683</v>
      </c>
      <c r="L6" s="134" t="s">
        <v>684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681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484"/>
      <c r="G29" s="484"/>
      <c r="H29" s="181"/>
      <c r="I29" s="181"/>
      <c r="J29" s="181"/>
      <c r="K29" s="486"/>
      <c r="L29" s="486"/>
    </row>
    <row r="30" spans="2:12" s="125" customFormat="1" ht="12.75" customHeight="1">
      <c r="B30" s="183"/>
      <c r="C30" s="182"/>
      <c r="D30" s="182"/>
      <c r="E30" s="182"/>
      <c r="F30" s="485"/>
      <c r="G30" s="485"/>
      <c r="H30" s="182"/>
      <c r="I30" s="182"/>
      <c r="J30" s="182"/>
      <c r="K30" s="512"/>
      <c r="L30" s="513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topLeftCell="A55" zoomScale="140" zoomScaleNormal="140" zoomScaleSheetLayoutView="140" workbookViewId="0">
      <selection activeCell="A83" sqref="A83:XFD1048576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3" t="s">
        <v>599</v>
      </c>
      <c r="C1" s="493"/>
      <c r="D1" s="493"/>
      <c r="E1" s="493"/>
      <c r="F1" s="493"/>
      <c r="G1" s="493"/>
    </row>
    <row r="2" spans="1:7" s="125" customFormat="1" ht="14.25">
      <c r="B2" s="475" t="s">
        <v>677</v>
      </c>
      <c r="C2" s="476"/>
      <c r="D2" s="476"/>
      <c r="E2" s="476"/>
      <c r="F2" s="476"/>
      <c r="G2" s="477"/>
    </row>
    <row r="3" spans="1:7" s="125" customFormat="1" ht="14.25">
      <c r="B3" s="527" t="s">
        <v>168</v>
      </c>
      <c r="C3" s="528"/>
      <c r="D3" s="528"/>
      <c r="E3" s="528"/>
      <c r="F3" s="528"/>
      <c r="G3" s="529"/>
    </row>
    <row r="4" spans="1:7" s="125" customFormat="1" ht="14.25">
      <c r="B4" s="478" t="s">
        <v>690</v>
      </c>
      <c r="C4" s="479"/>
      <c r="D4" s="479"/>
      <c r="E4" s="479"/>
      <c r="F4" s="479"/>
      <c r="G4" s="480"/>
    </row>
    <row r="5" spans="1:7" s="125" customFormat="1" ht="14.25">
      <c r="B5" s="530" t="s">
        <v>688</v>
      </c>
      <c r="C5" s="531"/>
      <c r="D5" s="531"/>
      <c r="E5" s="531"/>
      <c r="F5" s="531"/>
      <c r="G5" s="532"/>
    </row>
    <row r="6" spans="1:7" s="125" customFormat="1" ht="8.1" customHeight="1">
      <c r="B6" s="135"/>
    </row>
    <row r="7" spans="1:7" s="125" customFormat="1" ht="16.5">
      <c r="B7" s="521" t="s">
        <v>665</v>
      </c>
      <c r="C7" s="522"/>
      <c r="D7" s="523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19" t="s">
        <v>172</v>
      </c>
      <c r="D9" s="520"/>
      <c r="E9" s="436">
        <f>E10+E11+E12</f>
        <v>21431575</v>
      </c>
      <c r="F9" s="436">
        <f>F10+F11+F12</f>
        <v>4697955.63</v>
      </c>
      <c r="G9" s="436">
        <f>G10+G11+G12</f>
        <v>4697955.63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f>21147575+284000</f>
        <v>21431575</v>
      </c>
      <c r="F10" s="382">
        <v>4697773</v>
      </c>
      <c r="G10" s="382">
        <f>+F10</f>
        <v>4697773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19" t="s">
        <v>675</v>
      </c>
      <c r="D14" s="520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19" t="s">
        <v>178</v>
      </c>
      <c r="D18" s="520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19" t="s">
        <v>181</v>
      </c>
      <c r="D22" s="520"/>
      <c r="E22" s="436">
        <f>E9-E14+E18</f>
        <v>21431575</v>
      </c>
      <c r="F22" s="436">
        <f>F9-F14+F18</f>
        <v>4697955.63</v>
      </c>
      <c r="G22" s="436">
        <f>G9-G14+G18</f>
        <v>4697955.63</v>
      </c>
      <c r="H22" s="171"/>
    </row>
    <row r="23" spans="1:8" s="230" customFormat="1" ht="12.95" customHeight="1">
      <c r="A23" s="125"/>
      <c r="B23" s="139"/>
      <c r="C23" s="519" t="s">
        <v>182</v>
      </c>
      <c r="D23" s="520"/>
      <c r="E23" s="439">
        <f>E22-E12</f>
        <v>21431575</v>
      </c>
      <c r="F23" s="436">
        <f>F22-F12</f>
        <v>4697773</v>
      </c>
      <c r="G23" s="436">
        <f>G22-G12</f>
        <v>4697773</v>
      </c>
    </row>
    <row r="24" spans="1:8" s="230" customFormat="1" ht="12.95" customHeight="1">
      <c r="A24" s="125"/>
      <c r="B24" s="139"/>
      <c r="C24" s="519" t="s">
        <v>183</v>
      </c>
      <c r="D24" s="520"/>
      <c r="E24" s="439">
        <f>E23-E18</f>
        <v>21431575</v>
      </c>
      <c r="F24" s="436">
        <f>F23-F18</f>
        <v>4697773</v>
      </c>
      <c r="G24" s="436">
        <f>G23-G18</f>
        <v>4697773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6" t="s">
        <v>184</v>
      </c>
      <c r="C27" s="526"/>
      <c r="D27" s="526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7" t="s">
        <v>187</v>
      </c>
      <c r="D29" s="518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7" t="s">
        <v>190</v>
      </c>
      <c r="D33" s="518"/>
      <c r="E33" s="237">
        <f>E24+E29</f>
        <v>21431575</v>
      </c>
      <c r="F33" s="398">
        <f>F24+F29</f>
        <v>4697773</v>
      </c>
      <c r="G33" s="398">
        <f>G24+G29</f>
        <v>4697773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6" t="s">
        <v>184</v>
      </c>
      <c r="C36" s="526"/>
      <c r="D36" s="526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7" t="s">
        <v>192</v>
      </c>
      <c r="D38" s="518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7" t="s">
        <v>195</v>
      </c>
      <c r="D42" s="518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3"/>
      <c r="C46" s="517" t="s">
        <v>198</v>
      </c>
      <c r="D46" s="518"/>
      <c r="E46" s="535">
        <f>E38-E42</f>
        <v>0</v>
      </c>
      <c r="F46" s="535">
        <f>F38-F42</f>
        <v>0</v>
      </c>
      <c r="G46" s="535">
        <f>G38-G42</f>
        <v>0</v>
      </c>
    </row>
    <row r="47" spans="2:7" s="125" customFormat="1" ht="8.1" customHeight="1">
      <c r="B47" s="534"/>
      <c r="C47" s="160"/>
      <c r="D47" s="161"/>
      <c r="E47" s="536"/>
      <c r="F47" s="536"/>
      <c r="G47" s="536"/>
    </row>
    <row r="48" spans="2:7" s="125" customFormat="1" ht="8.1" customHeight="1">
      <c r="B48" s="135"/>
    </row>
    <row r="49" spans="1:7" s="230" customFormat="1" ht="14.25">
      <c r="A49" s="125"/>
      <c r="B49" s="538" t="s">
        <v>184</v>
      </c>
      <c r="C49" s="538"/>
      <c r="D49" s="538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4"/>
      <c r="C50" s="525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21431575</v>
      </c>
      <c r="F51" s="382">
        <f>+F10</f>
        <v>4697773</v>
      </c>
      <c r="G51" s="382">
        <f>+G10</f>
        <v>4697773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19" t="s">
        <v>201</v>
      </c>
      <c r="D60" s="520"/>
      <c r="E60" s="385">
        <f>E51+E52-E56+E58</f>
        <v>21431575</v>
      </c>
      <c r="F60" s="385">
        <f>F51+F52-F56+F58</f>
        <v>4697773</v>
      </c>
      <c r="G60" s="385">
        <f>G51+G52-G56+G58</f>
        <v>4697773</v>
      </c>
    </row>
    <row r="61" spans="1:7" s="230" customFormat="1" ht="12.95" customHeight="1">
      <c r="A61" s="125"/>
      <c r="B61" s="250"/>
      <c r="C61" s="519" t="s">
        <v>202</v>
      </c>
      <c r="D61" s="520"/>
      <c r="E61" s="385">
        <f>E60-E52</f>
        <v>21431575</v>
      </c>
      <c r="F61" s="385">
        <f>F60-F52</f>
        <v>4697773</v>
      </c>
      <c r="G61" s="385">
        <f>G60-G52</f>
        <v>4697773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7" t="s">
        <v>184</v>
      </c>
      <c r="C64" s="537"/>
      <c r="D64" s="537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4"/>
      <c r="C65" s="525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7" t="s">
        <v>205</v>
      </c>
      <c r="D75" s="518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3"/>
      <c r="C76" s="517" t="s">
        <v>206</v>
      </c>
      <c r="D76" s="518"/>
      <c r="E76" s="535">
        <f>E75-E67</f>
        <v>0</v>
      </c>
      <c r="F76" s="535">
        <f>F75-F67</f>
        <v>0</v>
      </c>
      <c r="G76" s="535">
        <f>G75-G67</f>
        <v>0</v>
      </c>
    </row>
    <row r="77" spans="2:7" s="125" customFormat="1" ht="4.5" customHeight="1">
      <c r="B77" s="534"/>
      <c r="C77" s="160"/>
      <c r="D77" s="161"/>
      <c r="E77" s="536"/>
      <c r="F77" s="536"/>
      <c r="G77" s="536"/>
    </row>
    <row r="78" spans="2:7" s="125" customFormat="1" ht="12.75" customHeight="1">
      <c r="B78" s="312" t="s">
        <v>681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2"/>
      <c r="G84" s="512"/>
    </row>
    <row r="85" spans="1:8" s="125" customFormat="1" ht="12.75" customHeight="1">
      <c r="A85" s="190"/>
      <c r="B85" s="179"/>
      <c r="C85" s="196"/>
      <c r="D85" s="196"/>
      <c r="E85" s="179"/>
      <c r="F85" s="487"/>
      <c r="G85" s="487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topLeftCell="A61" zoomScale="120" zoomScaleNormal="120" workbookViewId="0">
      <selection activeCell="A87" sqref="A87:XFD93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3" t="s">
        <v>602</v>
      </c>
      <c r="C1" s="493"/>
      <c r="D1" s="493"/>
      <c r="E1" s="493"/>
      <c r="F1" s="493"/>
      <c r="G1" s="493"/>
      <c r="H1" s="493"/>
      <c r="I1" s="493"/>
      <c r="J1" s="493"/>
    </row>
    <row r="2" spans="1:10" ht="14.1" customHeight="1">
      <c r="B2" s="475" t="s">
        <v>677</v>
      </c>
      <c r="C2" s="476"/>
      <c r="D2" s="476"/>
      <c r="E2" s="476"/>
      <c r="F2" s="476"/>
      <c r="G2" s="476"/>
      <c r="H2" s="476"/>
      <c r="I2" s="476"/>
      <c r="J2" s="477"/>
    </row>
    <row r="3" spans="1:10" ht="14.1" customHeight="1">
      <c r="B3" s="527" t="s">
        <v>207</v>
      </c>
      <c r="C3" s="528"/>
      <c r="D3" s="528"/>
      <c r="E3" s="528"/>
      <c r="F3" s="528"/>
      <c r="G3" s="528"/>
      <c r="H3" s="528"/>
      <c r="I3" s="528"/>
      <c r="J3" s="529"/>
    </row>
    <row r="4" spans="1:10" ht="14.1" customHeight="1">
      <c r="B4" s="548" t="s">
        <v>690</v>
      </c>
      <c r="C4" s="549"/>
      <c r="D4" s="549"/>
      <c r="E4" s="549"/>
      <c r="F4" s="549"/>
      <c r="G4" s="549"/>
      <c r="H4" s="549"/>
      <c r="I4" s="549"/>
      <c r="J4" s="550"/>
    </row>
    <row r="5" spans="1:10" ht="14.1" customHeight="1">
      <c r="B5" s="530" t="s">
        <v>2</v>
      </c>
      <c r="C5" s="531"/>
      <c r="D5" s="531"/>
      <c r="E5" s="531"/>
      <c r="F5" s="531"/>
      <c r="G5" s="531"/>
      <c r="H5" s="531"/>
      <c r="I5" s="531"/>
      <c r="J5" s="532"/>
    </row>
    <row r="6" spans="1:10">
      <c r="B6" s="555" t="s">
        <v>664</v>
      </c>
      <c r="C6" s="556"/>
      <c r="D6" s="557"/>
      <c r="E6" s="492" t="s">
        <v>208</v>
      </c>
      <c r="F6" s="492"/>
      <c r="G6" s="492"/>
      <c r="H6" s="492"/>
      <c r="I6" s="492"/>
      <c r="J6" s="492" t="s">
        <v>663</v>
      </c>
    </row>
    <row r="7" spans="1:10" ht="20.25" customHeight="1">
      <c r="B7" s="508"/>
      <c r="C7" s="509"/>
      <c r="D7" s="510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2"/>
    </row>
    <row r="8" spans="1:10" ht="8.1" customHeight="1">
      <c r="B8" s="552"/>
      <c r="C8" s="553"/>
      <c r="D8" s="554"/>
      <c r="E8" s="288"/>
      <c r="F8" s="288"/>
      <c r="G8" s="288"/>
      <c r="H8" s="288"/>
      <c r="I8" s="288"/>
      <c r="J8" s="288"/>
    </row>
    <row r="9" spans="1:10">
      <c r="B9" s="547" t="s">
        <v>212</v>
      </c>
      <c r="C9" s="539"/>
      <c r="D9" s="540"/>
      <c r="E9" s="397"/>
      <c r="F9" s="397"/>
      <c r="G9" s="397"/>
      <c r="H9" s="397"/>
      <c r="I9" s="397"/>
      <c r="J9" s="397"/>
    </row>
    <row r="10" spans="1:10" ht="11.1" customHeight="1">
      <c r="B10" s="273"/>
      <c r="C10" s="545" t="s">
        <v>213</v>
      </c>
      <c r="D10" s="546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5" t="s">
        <v>214</v>
      </c>
      <c r="D11" s="546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5" t="s">
        <v>215</v>
      </c>
      <c r="D12" s="546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5" t="s">
        <v>216</v>
      </c>
      <c r="D13" s="546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680</v>
      </c>
      <c r="B14" s="273"/>
      <c r="C14" s="545" t="s">
        <v>217</v>
      </c>
      <c r="D14" s="546"/>
      <c r="E14" s="274">
        <v>0</v>
      </c>
      <c r="F14" s="274">
        <v>0</v>
      </c>
      <c r="G14" s="281">
        <f t="shared" si="1"/>
        <v>0</v>
      </c>
      <c r="H14" s="274">
        <v>25.51</v>
      </c>
      <c r="I14" s="274">
        <f>+H14</f>
        <v>25.51</v>
      </c>
      <c r="J14" s="281">
        <f>G14-H14</f>
        <v>-25.51</v>
      </c>
    </row>
    <row r="15" spans="1:10" ht="11.1" customHeight="1">
      <c r="B15" s="273"/>
      <c r="C15" s="545" t="s">
        <v>218</v>
      </c>
      <c r="D15" s="546"/>
      <c r="E15" s="274">
        <v>0</v>
      </c>
      <c r="F15" s="274">
        <v>0</v>
      </c>
      <c r="G15" s="281">
        <f t="shared" si="1"/>
        <v>0</v>
      </c>
      <c r="H15" s="274">
        <v>0</v>
      </c>
      <c r="I15" s="274">
        <f>+H15</f>
        <v>0</v>
      </c>
      <c r="J15" s="281">
        <f t="shared" si="0"/>
        <v>0</v>
      </c>
    </row>
    <row r="16" spans="1:10" ht="11.1" customHeight="1">
      <c r="B16" s="273"/>
      <c r="C16" s="545" t="s">
        <v>219</v>
      </c>
      <c r="D16" s="546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3" t="s">
        <v>603</v>
      </c>
      <c r="D17" s="546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5" t="s">
        <v>231</v>
      </c>
      <c r="D29" s="546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5" t="s">
        <v>237</v>
      </c>
      <c r="D35" s="546"/>
      <c r="E35" s="301">
        <v>21147575</v>
      </c>
      <c r="F35" s="274">
        <v>0</v>
      </c>
      <c r="G35" s="391">
        <f>+E35+F35</f>
        <v>21147575</v>
      </c>
      <c r="H35" s="301">
        <v>4697773</v>
      </c>
      <c r="I35" s="274">
        <f>+H35</f>
        <v>4697773</v>
      </c>
      <c r="J35" s="391">
        <f>G35-H35</f>
        <v>16449802</v>
      </c>
    </row>
    <row r="36" spans="2:10" ht="11.1" customHeight="1">
      <c r="B36" s="273"/>
      <c r="C36" s="545" t="s">
        <v>238</v>
      </c>
      <c r="D36" s="546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45" t="s">
        <v>240</v>
      </c>
      <c r="D38" s="546"/>
      <c r="E38" s="391">
        <v>284000</v>
      </c>
      <c r="F38" s="281">
        <f>F39+F40</f>
        <v>0</v>
      </c>
      <c r="G38" s="391">
        <f t="shared" si="1"/>
        <v>284000</v>
      </c>
      <c r="H38" s="391">
        <v>0</v>
      </c>
      <c r="I38" s="391">
        <v>0</v>
      </c>
      <c r="J38" s="391">
        <f>G38-H38</f>
        <v>284000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1" t="s">
        <v>604</v>
      </c>
      <c r="C42" s="539"/>
      <c r="D42" s="540"/>
      <c r="E42" s="444">
        <f>E10+E11+E12+E13+E14+E15+E16+E17+E29+E35+E36+E38</f>
        <v>21431575</v>
      </c>
      <c r="F42" s="391">
        <f>F10+F11+F12+F13+F14+F15+F16+F17+F29+F35+F36+F38</f>
        <v>0</v>
      </c>
      <c r="G42" s="391">
        <f>E42+F42</f>
        <v>21431575</v>
      </c>
      <c r="H42" s="281">
        <f>H10+H11+H12+H13+H14+H15+H16+H17+H29+H35+H36+H38</f>
        <v>4697798.51</v>
      </c>
      <c r="I42" s="281">
        <f>I10+I11+I12+I13+I14+I15+I16+I17+I29+I35+I36+I38</f>
        <v>4697798.51</v>
      </c>
      <c r="J42" s="391">
        <f>G42-H42</f>
        <v>16733776.49</v>
      </c>
    </row>
    <row r="43" spans="2:10">
      <c r="B43" s="547" t="s">
        <v>243</v>
      </c>
      <c r="C43" s="539"/>
      <c r="D43" s="540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7" t="s">
        <v>244</v>
      </c>
      <c r="C45" s="539"/>
      <c r="D45" s="540"/>
      <c r="E45" s="281"/>
      <c r="F45" s="281"/>
      <c r="G45" s="275"/>
      <c r="H45" s="274"/>
      <c r="I45" s="274"/>
      <c r="J45" s="275"/>
    </row>
    <row r="46" spans="2:10">
      <c r="B46" s="273"/>
      <c r="C46" s="545" t="s">
        <v>245</v>
      </c>
      <c r="D46" s="546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45" t="s">
        <v>254</v>
      </c>
      <c r="D55" s="546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45" t="s">
        <v>259</v>
      </c>
      <c r="D60" s="546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45" t="s">
        <v>262</v>
      </c>
      <c r="D63" s="546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45" t="s">
        <v>263</v>
      </c>
      <c r="D64" s="546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41"/>
      <c r="D65" s="542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7" t="s">
        <v>264</v>
      </c>
      <c r="C66" s="539"/>
      <c r="D66" s="540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41"/>
      <c r="D67" s="542"/>
      <c r="E67" s="281"/>
      <c r="F67" s="281"/>
      <c r="G67" s="281"/>
      <c r="H67" s="274"/>
      <c r="I67" s="274"/>
      <c r="J67" s="281"/>
    </row>
    <row r="68" spans="2:10">
      <c r="B68" s="547" t="s">
        <v>265</v>
      </c>
      <c r="C68" s="539"/>
      <c r="D68" s="540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5" t="s">
        <v>266</v>
      </c>
      <c r="D69" s="546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1"/>
      <c r="D70" s="542"/>
      <c r="E70" s="392"/>
      <c r="F70" s="392"/>
      <c r="G70" s="392"/>
      <c r="H70" s="392"/>
      <c r="I70" s="392"/>
      <c r="J70" s="391"/>
    </row>
    <row r="71" spans="2:10">
      <c r="B71" s="547" t="s">
        <v>267</v>
      </c>
      <c r="C71" s="539"/>
      <c r="D71" s="540"/>
      <c r="E71" s="391">
        <f>E42+E66+E68</f>
        <v>21431575</v>
      </c>
      <c r="F71" s="391">
        <f>F42+F66+F68</f>
        <v>0</v>
      </c>
      <c r="G71" s="391">
        <f>E71+F71</f>
        <v>21431575</v>
      </c>
      <c r="H71" s="392">
        <f>H42+H66+H68</f>
        <v>4697798.51</v>
      </c>
      <c r="I71" s="392">
        <f>I42+I66+I68</f>
        <v>4697798.51</v>
      </c>
      <c r="J71" s="391">
        <f>G71-H71</f>
        <v>16733776.49</v>
      </c>
    </row>
    <row r="72" spans="2:10" ht="8.1" customHeight="1">
      <c r="B72" s="278"/>
      <c r="C72" s="541"/>
      <c r="D72" s="542"/>
      <c r="E72" s="391"/>
      <c r="F72" s="391"/>
      <c r="G72" s="391"/>
      <c r="H72" s="392"/>
      <c r="I72" s="392"/>
      <c r="J72" s="391"/>
    </row>
    <row r="73" spans="2:10">
      <c r="B73" s="273"/>
      <c r="C73" s="539" t="s">
        <v>268</v>
      </c>
      <c r="D73" s="540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3" t="s">
        <v>269</v>
      </c>
      <c r="D74" s="544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43" t="s">
        <v>270</v>
      </c>
      <c r="D75" s="544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39" t="s">
        <v>271</v>
      </c>
      <c r="D76" s="540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8"/>
      <c r="D77" s="559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681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484"/>
      <c r="F88" s="484"/>
      <c r="G88" s="185"/>
      <c r="H88" s="187"/>
      <c r="I88" s="486"/>
      <c r="J88" s="486"/>
    </row>
    <row r="89" spans="2:10" ht="12.75" customHeight="1">
      <c r="B89" s="179"/>
      <c r="C89" s="188"/>
      <c r="D89" s="188"/>
      <c r="E89" s="485"/>
      <c r="F89" s="485"/>
      <c r="G89" s="196"/>
      <c r="H89" s="189"/>
      <c r="I89" s="487"/>
      <c r="J89" s="488"/>
    </row>
    <row r="90" spans="2:10" ht="12.75" customHeight="1">
      <c r="B90" s="173"/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topLeftCell="A154" zoomScale="150" zoomScaleNormal="150" workbookViewId="0">
      <selection activeCell="A171" sqref="A171:XFD177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9" t="s">
        <v>605</v>
      </c>
      <c r="C1" s="569"/>
      <c r="D1" s="569"/>
      <c r="E1" s="569"/>
      <c r="F1" s="569"/>
      <c r="G1" s="569"/>
      <c r="H1" s="569"/>
      <c r="I1" s="569"/>
      <c r="J1" s="1"/>
    </row>
    <row r="2" spans="1:10" customFormat="1" ht="15">
      <c r="A2" s="1"/>
      <c r="B2" s="570" t="s">
        <v>273</v>
      </c>
      <c r="C2" s="570"/>
      <c r="D2" s="570"/>
      <c r="E2" s="570"/>
      <c r="F2" s="570"/>
      <c r="G2" s="570"/>
      <c r="H2" s="570"/>
      <c r="I2" s="570"/>
      <c r="J2" s="1"/>
    </row>
    <row r="3" spans="1:10" ht="12.95" customHeight="1">
      <c r="B3" s="571" t="s">
        <v>677</v>
      </c>
      <c r="C3" s="572"/>
      <c r="D3" s="572"/>
      <c r="E3" s="572"/>
      <c r="F3" s="572"/>
      <c r="G3" s="572"/>
      <c r="H3" s="572"/>
      <c r="I3" s="573"/>
    </row>
    <row r="4" spans="1:10" ht="12.95" customHeight="1">
      <c r="B4" s="574" t="s">
        <v>272</v>
      </c>
      <c r="C4" s="575"/>
      <c r="D4" s="575"/>
      <c r="E4" s="575"/>
      <c r="F4" s="575"/>
      <c r="G4" s="575"/>
      <c r="H4" s="575"/>
      <c r="I4" s="576"/>
    </row>
    <row r="5" spans="1:10" ht="12.95" customHeight="1">
      <c r="B5" s="577" t="s">
        <v>274</v>
      </c>
      <c r="C5" s="578"/>
      <c r="D5" s="578"/>
      <c r="E5" s="578"/>
      <c r="F5" s="578"/>
      <c r="G5" s="578"/>
      <c r="H5" s="578"/>
      <c r="I5" s="579"/>
    </row>
    <row r="6" spans="1:10" ht="12.95" customHeight="1">
      <c r="B6" s="548" t="s">
        <v>691</v>
      </c>
      <c r="C6" s="549"/>
      <c r="D6" s="549"/>
      <c r="E6" s="549"/>
      <c r="F6" s="549"/>
      <c r="G6" s="549"/>
      <c r="H6" s="549"/>
      <c r="I6" s="549"/>
      <c r="J6" s="550"/>
    </row>
    <row r="7" spans="1:10" ht="12.95" customHeight="1">
      <c r="B7" s="530" t="s">
        <v>2</v>
      </c>
      <c r="C7" s="531"/>
      <c r="D7" s="531"/>
      <c r="E7" s="531"/>
      <c r="F7" s="531"/>
      <c r="G7" s="531"/>
      <c r="H7" s="531"/>
      <c r="I7" s="532"/>
    </row>
    <row r="8" spans="1:10">
      <c r="B8" s="582" t="s">
        <v>665</v>
      </c>
      <c r="C8" s="582"/>
      <c r="D8" s="582" t="s">
        <v>275</v>
      </c>
      <c r="E8" s="582"/>
      <c r="F8" s="582"/>
      <c r="G8" s="582"/>
      <c r="H8" s="582"/>
      <c r="I8" s="583" t="s">
        <v>661</v>
      </c>
    </row>
    <row r="9" spans="1:10" ht="24" customHeight="1">
      <c r="B9" s="582"/>
      <c r="C9" s="582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3"/>
    </row>
    <row r="10" spans="1:10" s="230" customFormat="1">
      <c r="A10" s="125"/>
      <c r="B10" s="580" t="s">
        <v>279</v>
      </c>
      <c r="C10" s="581"/>
      <c r="D10" s="445">
        <f>D11+D19+D29+D39+D49+D59+D63+D72+D76</f>
        <v>21431575</v>
      </c>
      <c r="E10" s="445">
        <f>E11+E19+E29+E39+E49+E59+E63+E72+E76</f>
        <v>1.0913936421275139E-11</v>
      </c>
      <c r="F10" s="445">
        <f>D10+E10</f>
        <v>21431575</v>
      </c>
      <c r="G10" s="445">
        <f>G11+G19+G29+G39+G49+G59+G63+G72+G76</f>
        <v>4819858.0600000005</v>
      </c>
      <c r="H10" s="445">
        <f>H11+H19+H29+H39+H49+H59+H63+H72+H76</f>
        <v>4819858.0600000005</v>
      </c>
      <c r="I10" s="459">
        <f>F10-G10</f>
        <v>16611716.939999999</v>
      </c>
    </row>
    <row r="11" spans="1:10" s="230" customFormat="1" ht="11.1" customHeight="1">
      <c r="A11" s="125"/>
      <c r="B11" s="560" t="s">
        <v>280</v>
      </c>
      <c r="C11" s="561"/>
      <c r="D11" s="446">
        <f>+D12+D13+D14+D15+D16+D17+D18</f>
        <v>17103798</v>
      </c>
      <c r="E11" s="446">
        <f>SUM(E12:E18)</f>
        <v>1.0913936421275139E-11</v>
      </c>
      <c r="F11" s="339">
        <f t="shared" ref="F11:F74" si="0">D11+E11</f>
        <v>17103798</v>
      </c>
      <c r="G11" s="447">
        <f>SUM(G12:G18)</f>
        <v>3574875.07</v>
      </c>
      <c r="H11" s="447">
        <f>SUM(H12:H18)</f>
        <v>3574875.07</v>
      </c>
      <c r="I11" s="459">
        <f>F11-G11</f>
        <v>13528922.93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-79794.429999999993</v>
      </c>
      <c r="F12" s="343">
        <f>D12+E12</f>
        <v>8504394.5700000003</v>
      </c>
      <c r="G12" s="342">
        <v>1680617.66</v>
      </c>
      <c r="H12" s="342">
        <f>+G12</f>
        <v>1680617.66</v>
      </c>
      <c r="I12" s="466">
        <f>F12-G12</f>
        <v>6823776.9100000001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46314.19</v>
      </c>
      <c r="F14" s="343">
        <f t="shared" si="0"/>
        <v>5440951.1900000004</v>
      </c>
      <c r="G14" s="342">
        <v>1165488.1599999999</v>
      </c>
      <c r="H14" s="342">
        <f>+G14</f>
        <v>1165488.1599999999</v>
      </c>
      <c r="I14" s="466">
        <f>F14-G14</f>
        <v>4275463.03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21649.15</v>
      </c>
      <c r="F15" s="343">
        <f t="shared" si="0"/>
        <v>1943701.15</v>
      </c>
      <c r="G15" s="342">
        <v>514414.94</v>
      </c>
      <c r="H15" s="342">
        <f t="shared" ref="H15:H18" si="1">+G15</f>
        <v>514414.94</v>
      </c>
      <c r="I15" s="466">
        <f t="shared" ref="I15:I74" si="2">F15-G15</f>
        <v>1429286.21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11831.09</v>
      </c>
      <c r="F16" s="343">
        <f t="shared" si="0"/>
        <v>1214751.0900000001</v>
      </c>
      <c r="G16" s="342">
        <v>214354.31</v>
      </c>
      <c r="H16" s="342">
        <f t="shared" si="1"/>
        <v>214354.31</v>
      </c>
      <c r="I16" s="466">
        <f t="shared" si="2"/>
        <v>1000396.78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0" t="s">
        <v>288</v>
      </c>
      <c r="C19" s="561"/>
      <c r="D19" s="339">
        <f>D20+D21+D22+D23+D24+D25+D26+D27+D28</f>
        <v>987502</v>
      </c>
      <c r="E19" s="339">
        <f>E20+E21+E22+E23+E24+E25+E26+E27+E28</f>
        <v>0</v>
      </c>
      <c r="F19" s="339">
        <f t="shared" si="0"/>
        <v>987502</v>
      </c>
      <c r="G19" s="339">
        <f>SUM(G20:G28)</f>
        <v>531903.08000000007</v>
      </c>
      <c r="H19" s="339">
        <f>SUM(H20:H28)</f>
        <v>531903.08000000007</v>
      </c>
      <c r="I19" s="459">
        <f t="shared" si="2"/>
        <v>455598.91999999993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-586.79999999999995</v>
      </c>
      <c r="F20" s="343">
        <f t="shared" si="0"/>
        <v>326625.2</v>
      </c>
      <c r="G20" s="342">
        <v>205925.46</v>
      </c>
      <c r="H20" s="342">
        <f t="shared" ref="H20:H28" si="3">+G20</f>
        <v>205925.46</v>
      </c>
      <c r="I20" s="466">
        <f t="shared" si="2"/>
        <v>120699.74000000002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2458</v>
      </c>
      <c r="F21" s="343">
        <f t="shared" si="0"/>
        <v>90458</v>
      </c>
      <c r="G21" s="342">
        <v>22184.53</v>
      </c>
      <c r="H21" s="342">
        <f t="shared" si="3"/>
        <v>22184.53</v>
      </c>
      <c r="I21" s="466">
        <f t="shared" si="2"/>
        <v>68273.47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-2180</v>
      </c>
      <c r="F23" s="343">
        <f t="shared" si="0"/>
        <v>146695</v>
      </c>
      <c r="G23" s="342">
        <v>176982.7</v>
      </c>
      <c r="H23" s="342">
        <f t="shared" si="3"/>
        <v>176982.7</v>
      </c>
      <c r="I23" s="466">
        <f t="shared" si="2"/>
        <v>-30287.700000000012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0</v>
      </c>
      <c r="F24" s="343">
        <f t="shared" si="0"/>
        <v>12000</v>
      </c>
      <c r="G24" s="342">
        <v>259</v>
      </c>
      <c r="H24" s="342">
        <f t="shared" si="3"/>
        <v>259</v>
      </c>
      <c r="I24" s="466">
        <f t="shared" si="2"/>
        <v>11741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0</v>
      </c>
      <c r="F25" s="343">
        <f t="shared" si="0"/>
        <v>228000</v>
      </c>
      <c r="G25" s="342">
        <v>88552.1</v>
      </c>
      <c r="H25" s="342">
        <f t="shared" si="3"/>
        <v>88552.1</v>
      </c>
      <c r="I25" s="466">
        <f t="shared" si="2"/>
        <v>139447.9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0</v>
      </c>
      <c r="F26" s="343">
        <f t="shared" si="0"/>
        <v>83000</v>
      </c>
      <c r="G26" s="342">
        <v>4138.88</v>
      </c>
      <c r="H26" s="342">
        <f t="shared" si="3"/>
        <v>4138.88</v>
      </c>
      <c r="I26" s="466">
        <f t="shared" si="2"/>
        <v>78861.119999999995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308.8</v>
      </c>
      <c r="F28" s="343">
        <f t="shared" si="0"/>
        <v>100723.8</v>
      </c>
      <c r="G28" s="342">
        <v>33860.410000000003</v>
      </c>
      <c r="H28" s="342">
        <f t="shared" si="3"/>
        <v>33860.410000000003</v>
      </c>
      <c r="I28" s="466">
        <f t="shared" si="2"/>
        <v>66863.39</v>
      </c>
    </row>
    <row r="29" spans="1:9" s="230" customFormat="1" ht="11.1" customHeight="1">
      <c r="A29" s="125"/>
      <c r="B29" s="560" t="s">
        <v>298</v>
      </c>
      <c r="C29" s="561"/>
      <c r="D29" s="339">
        <f>D30+D31+D32+D33+D34+D35+D36+D37+D38</f>
        <v>2152775</v>
      </c>
      <c r="E29" s="339">
        <f>E30+E31+E32+E33+E34+E35+E36+E37+E38</f>
        <v>0</v>
      </c>
      <c r="F29" s="339">
        <f t="shared" si="0"/>
        <v>2152775</v>
      </c>
      <c r="G29" s="339">
        <f>SUM(G30:G38)</f>
        <v>321952.88</v>
      </c>
      <c r="H29" s="339">
        <f>SUM(H30:H38)</f>
        <v>321952.88</v>
      </c>
      <c r="I29" s="459">
        <f t="shared" si="2"/>
        <v>1830822.12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0</v>
      </c>
      <c r="F30" s="343">
        <f t="shared" si="0"/>
        <v>82675</v>
      </c>
      <c r="G30" s="342">
        <v>7520.06</v>
      </c>
      <c r="H30" s="342">
        <f t="shared" ref="H30:H38" si="4">+G30</f>
        <v>7520.06</v>
      </c>
      <c r="I30" s="466">
        <f t="shared" si="2"/>
        <v>75154.94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0</v>
      </c>
      <c r="F32" s="343">
        <f t="shared" si="0"/>
        <v>780500</v>
      </c>
      <c r="G32" s="342">
        <v>57878.28</v>
      </c>
      <c r="H32" s="342">
        <f t="shared" si="4"/>
        <v>57878.28</v>
      </c>
      <c r="I32" s="466">
        <f t="shared" si="2"/>
        <v>722621.72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342">
        <v>0</v>
      </c>
      <c r="H33" s="342">
        <f t="shared" si="4"/>
        <v>0</v>
      </c>
      <c r="I33" s="466">
        <f t="shared" si="2"/>
        <v>101755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2040</v>
      </c>
      <c r="F34" s="343">
        <f>D34+E34</f>
        <v>347735</v>
      </c>
      <c r="G34" s="342">
        <v>123707.45</v>
      </c>
      <c r="H34" s="342">
        <f t="shared" si="4"/>
        <v>123707.45</v>
      </c>
      <c r="I34" s="466">
        <f t="shared" si="2"/>
        <v>224027.55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0</v>
      </c>
      <c r="F35" s="343">
        <f>D35+E35</f>
        <v>57300</v>
      </c>
      <c r="G35" s="342">
        <v>6270</v>
      </c>
      <c r="H35" s="342">
        <f t="shared" si="4"/>
        <v>6270</v>
      </c>
      <c r="I35" s="466">
        <f t="shared" si="2"/>
        <v>51030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-2487.02</v>
      </c>
      <c r="F36" s="343">
        <f t="shared" si="0"/>
        <v>84912.98</v>
      </c>
      <c r="G36" s="342">
        <v>7566.19</v>
      </c>
      <c r="H36" s="342">
        <f t="shared" si="4"/>
        <v>7566.19</v>
      </c>
      <c r="I36" s="466">
        <f t="shared" si="2"/>
        <v>77346.789999999994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0</v>
      </c>
      <c r="F37" s="343">
        <f t="shared" si="0"/>
        <v>43500</v>
      </c>
      <c r="G37" s="342">
        <v>0</v>
      </c>
      <c r="H37" s="342">
        <f t="shared" si="4"/>
        <v>0</v>
      </c>
      <c r="I37" s="466">
        <f t="shared" si="2"/>
        <v>43500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447.02</v>
      </c>
      <c r="F38" s="343">
        <f t="shared" si="0"/>
        <v>362397.02</v>
      </c>
      <c r="G38" s="342">
        <v>119010.9</v>
      </c>
      <c r="H38" s="342">
        <f t="shared" si="4"/>
        <v>119010.9</v>
      </c>
      <c r="I38" s="466">
        <f t="shared" si="2"/>
        <v>243386.12000000002</v>
      </c>
    </row>
    <row r="39" spans="1:9" s="230" customFormat="1" ht="11.1" customHeight="1">
      <c r="A39" s="125"/>
      <c r="B39" s="560" t="s">
        <v>308</v>
      </c>
      <c r="C39" s="561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0" t="s">
        <v>318</v>
      </c>
      <c r="C49" s="561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0" t="s">
        <v>328</v>
      </c>
      <c r="C59" s="561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0" t="s">
        <v>332</v>
      </c>
      <c r="C63" s="561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0" t="s">
        <v>341</v>
      </c>
      <c r="C72" s="561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0" t="s">
        <v>345</v>
      </c>
      <c r="C76" s="561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391127.03</v>
      </c>
      <c r="H76" s="339">
        <f>SUM(H77:H83)</f>
        <v>391127.03</v>
      </c>
      <c r="I76" s="459">
        <f t="shared" si="9"/>
        <v>-391127.03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391127.03</v>
      </c>
      <c r="H83" s="342">
        <f t="shared" ref="H83" si="10">+G83</f>
        <v>391127.03</v>
      </c>
      <c r="I83" s="466">
        <f t="shared" si="9"/>
        <v>-391127.03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63" t="s">
        <v>353</v>
      </c>
      <c r="C87" s="564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0" t="s">
        <v>280</v>
      </c>
      <c r="C88" s="561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0" t="s">
        <v>288</v>
      </c>
      <c r="C96" s="561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0" t="s">
        <v>298</v>
      </c>
      <c r="C106" s="561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0" t="s">
        <v>308</v>
      </c>
      <c r="C116" s="561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0" t="s">
        <v>318</v>
      </c>
      <c r="C126" s="561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0" t="s">
        <v>328</v>
      </c>
      <c r="C136" s="561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0" t="s">
        <v>332</v>
      </c>
      <c r="C140" s="561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0" t="s">
        <v>341</v>
      </c>
      <c r="C149" s="561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0" t="s">
        <v>345</v>
      </c>
      <c r="C153" s="561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63" t="s">
        <v>354</v>
      </c>
      <c r="C162" s="564"/>
      <c r="D162" s="339">
        <f>D10+D87</f>
        <v>21431575</v>
      </c>
      <c r="E162" s="339">
        <f>E10+E87</f>
        <v>1.0913936421275139E-11</v>
      </c>
      <c r="F162" s="459">
        <f>D162+E162</f>
        <v>21431575</v>
      </c>
      <c r="G162" s="459">
        <f>G10+G87</f>
        <v>4819858.0600000005</v>
      </c>
      <c r="H162" s="459">
        <f>H10+H87</f>
        <v>4819858.0600000005</v>
      </c>
      <c r="I162" s="459">
        <f>F162-G162</f>
        <v>16611716.939999999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681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/>
      <c r="D172" s="568"/>
      <c r="E172" s="568"/>
      <c r="F172" s="191"/>
      <c r="G172" s="191"/>
      <c r="H172" s="562"/>
      <c r="I172" s="562"/>
    </row>
    <row r="173" spans="1:9" ht="12" customHeight="1">
      <c r="B173" s="165"/>
      <c r="C173" s="192"/>
      <c r="D173" s="565"/>
      <c r="E173" s="565"/>
      <c r="F173" s="192"/>
      <c r="G173" s="192"/>
      <c r="H173" s="566"/>
      <c r="I173" s="567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topLeftCell="A34" zoomScale="130" zoomScaleNormal="130" workbookViewId="0">
      <selection activeCell="A39" sqref="A39:XFD1048576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9" t="s">
        <v>606</v>
      </c>
      <c r="C1" s="569"/>
      <c r="D1" s="569"/>
      <c r="E1" s="569"/>
      <c r="F1" s="569"/>
      <c r="G1" s="569"/>
      <c r="H1" s="569"/>
      <c r="I1" s="569"/>
    </row>
    <row r="2" spans="1:9" s="1" customFormat="1" ht="15">
      <c r="B2" s="570" t="s">
        <v>355</v>
      </c>
      <c r="C2" s="570"/>
      <c r="D2" s="570"/>
      <c r="E2" s="570"/>
      <c r="F2" s="570"/>
      <c r="G2" s="570"/>
      <c r="H2" s="570"/>
      <c r="I2" s="570"/>
    </row>
    <row r="3" spans="1:9" ht="14.1" customHeight="1">
      <c r="B3" s="592" t="s">
        <v>677</v>
      </c>
      <c r="C3" s="593"/>
      <c r="D3" s="593"/>
      <c r="E3" s="593"/>
      <c r="F3" s="593"/>
      <c r="G3" s="593"/>
      <c r="H3" s="593"/>
      <c r="I3" s="594"/>
    </row>
    <row r="4" spans="1:9" ht="14.1" customHeight="1">
      <c r="B4" s="500" t="s">
        <v>272</v>
      </c>
      <c r="C4" s="501"/>
      <c r="D4" s="501"/>
      <c r="E4" s="501"/>
      <c r="F4" s="501"/>
      <c r="G4" s="501"/>
      <c r="H4" s="501"/>
      <c r="I4" s="502"/>
    </row>
    <row r="5" spans="1:9" ht="14.1" customHeight="1">
      <c r="B5" s="500" t="s">
        <v>356</v>
      </c>
      <c r="C5" s="501"/>
      <c r="D5" s="501"/>
      <c r="E5" s="501"/>
      <c r="F5" s="501"/>
      <c r="G5" s="501"/>
      <c r="H5" s="501"/>
      <c r="I5" s="502"/>
    </row>
    <row r="6" spans="1:9" ht="14.1" customHeight="1">
      <c r="B6" s="577" t="str">
        <f>+'Formato 6a'!B6:I6</f>
        <v>Al 31 de Marzo del 2020</v>
      </c>
      <c r="C6" s="578"/>
      <c r="D6" s="578"/>
      <c r="E6" s="578"/>
      <c r="F6" s="578"/>
      <c r="G6" s="578"/>
      <c r="H6" s="578"/>
      <c r="I6" s="579"/>
    </row>
    <row r="7" spans="1:9" ht="14.1" customHeight="1">
      <c r="B7" s="508" t="s">
        <v>2</v>
      </c>
      <c r="C7" s="509"/>
      <c r="D7" s="509"/>
      <c r="E7" s="509"/>
      <c r="F7" s="509"/>
      <c r="G7" s="509"/>
      <c r="H7" s="509"/>
      <c r="I7" s="510"/>
    </row>
    <row r="8" spans="1:9" ht="15" customHeight="1">
      <c r="B8" s="589" t="s">
        <v>3</v>
      </c>
      <c r="C8" s="589"/>
      <c r="D8" s="511" t="s">
        <v>275</v>
      </c>
      <c r="E8" s="511"/>
      <c r="F8" s="511"/>
      <c r="G8" s="511"/>
      <c r="H8" s="511"/>
      <c r="I8" s="511" t="s">
        <v>661</v>
      </c>
    </row>
    <row r="9" spans="1:9" ht="21" customHeight="1">
      <c r="B9" s="589"/>
      <c r="C9" s="589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1"/>
    </row>
    <row r="10" spans="1:9" ht="24.75" customHeight="1">
      <c r="B10" s="590"/>
      <c r="C10" s="591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8" t="s">
        <v>608</v>
      </c>
      <c r="C11" s="520"/>
      <c r="D11" s="320">
        <f>SUM(D13:D20)</f>
        <v>21431575</v>
      </c>
      <c r="E11" s="387">
        <f>SUM(E13:E20)</f>
        <v>1.0913936421275139E-11</v>
      </c>
      <c r="F11" s="387">
        <f>SUM(F13:F20)</f>
        <v>21431575</v>
      </c>
      <c r="G11" s="387">
        <f>SUM(G13:G20)</f>
        <v>4819858.0600000005</v>
      </c>
      <c r="H11" s="387">
        <f>SUM(H13:H20)</f>
        <v>4819858.0600000005</v>
      </c>
      <c r="I11" s="387">
        <f>F11-G11</f>
        <v>16611716.939999999</v>
      </c>
    </row>
    <row r="12" spans="1:9" s="389" customFormat="1" ht="24.75" customHeight="1">
      <c r="A12" s="125"/>
      <c r="B12" s="588"/>
      <c r="C12" s="520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1.0913936421275139E-11</v>
      </c>
      <c r="F13" s="387">
        <f t="shared" ref="F13:F22" si="0">D13+E13</f>
        <v>21431575</v>
      </c>
      <c r="G13" s="382">
        <f>+'Formato 6a'!G10</f>
        <v>4819858.0600000005</v>
      </c>
      <c r="H13" s="382">
        <f>+'Formato 6a'!H10</f>
        <v>4819858.0600000005</v>
      </c>
      <c r="I13" s="387">
        <f>F13-G13</f>
        <v>16611716.939999999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4"/>
      <c r="C21" s="585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8" t="s">
        <v>607</v>
      </c>
      <c r="C22" s="520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8"/>
      <c r="C23" s="520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4"/>
      <c r="C32" s="585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8" t="s">
        <v>354</v>
      </c>
      <c r="C33" s="520"/>
      <c r="D33" s="460">
        <f>D11+D22</f>
        <v>21431575</v>
      </c>
      <c r="E33" s="460">
        <f>E11+E22</f>
        <v>1.0913936421275139E-11</v>
      </c>
      <c r="F33" s="460">
        <f>D33+E33</f>
        <v>21431575</v>
      </c>
      <c r="G33" s="460">
        <f>G11+G22</f>
        <v>4819858.0600000005</v>
      </c>
      <c r="H33" s="460">
        <f>H11+H22</f>
        <v>4819858.0600000005</v>
      </c>
      <c r="I33" s="460">
        <f t="shared" si="1"/>
        <v>16611716.939999999</v>
      </c>
    </row>
    <row r="34" spans="1:10" s="230" customFormat="1" ht="24.75" customHeight="1">
      <c r="A34" s="125"/>
      <c r="B34" s="586"/>
      <c r="C34" s="587"/>
      <c r="D34" s="259"/>
      <c r="E34" s="259"/>
      <c r="F34" s="259"/>
      <c r="G34" s="259"/>
      <c r="H34" s="259"/>
      <c r="I34" s="259"/>
    </row>
    <row r="35" spans="1:10" ht="24.75" customHeight="1">
      <c r="B35" s="312" t="s">
        <v>681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68"/>
      <c r="F40" s="568"/>
      <c r="G40" s="198"/>
      <c r="H40" s="562"/>
      <c r="I40" s="562"/>
      <c r="J40" s="191"/>
    </row>
    <row r="41" spans="1:10" ht="12" customHeight="1">
      <c r="A41" s="192"/>
      <c r="B41" s="192"/>
      <c r="C41" s="199"/>
      <c r="D41" s="192"/>
      <c r="E41" s="565"/>
      <c r="F41" s="565"/>
      <c r="G41" s="200"/>
      <c r="H41" s="566"/>
      <c r="I41" s="566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topLeftCell="A64" zoomScale="120" zoomScaleNormal="120" workbookViewId="0">
      <selection activeCell="A94" sqref="A94:XFD1048576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9" t="s">
        <v>609</v>
      </c>
      <c r="C1" s="569"/>
      <c r="D1" s="569"/>
      <c r="E1" s="569"/>
      <c r="F1" s="569"/>
      <c r="G1" s="569"/>
      <c r="H1" s="569"/>
      <c r="I1" s="569"/>
      <c r="J1" s="569"/>
    </row>
    <row r="2" spans="1:10" s="1" customFormat="1" ht="15">
      <c r="B2" s="493" t="s">
        <v>365</v>
      </c>
      <c r="C2" s="493"/>
      <c r="D2" s="493"/>
      <c r="E2" s="493"/>
      <c r="F2" s="493"/>
      <c r="G2" s="493"/>
      <c r="H2" s="493"/>
      <c r="I2" s="493"/>
      <c r="J2" s="493"/>
    </row>
    <row r="3" spans="1:10" ht="12.95" customHeight="1">
      <c r="B3" s="475" t="s">
        <v>677</v>
      </c>
      <c r="C3" s="476"/>
      <c r="D3" s="476"/>
      <c r="E3" s="476"/>
      <c r="F3" s="476"/>
      <c r="G3" s="476"/>
      <c r="H3" s="476"/>
      <c r="I3" s="476"/>
      <c r="J3" s="477"/>
    </row>
    <row r="4" spans="1:10" ht="12.95" customHeight="1">
      <c r="B4" s="527" t="s">
        <v>272</v>
      </c>
      <c r="C4" s="528"/>
      <c r="D4" s="528"/>
      <c r="E4" s="528"/>
      <c r="F4" s="528"/>
      <c r="G4" s="528"/>
      <c r="H4" s="528"/>
      <c r="I4" s="528"/>
      <c r="J4" s="529"/>
    </row>
    <row r="5" spans="1:10" ht="12.95" customHeight="1">
      <c r="B5" s="527" t="s">
        <v>366</v>
      </c>
      <c r="C5" s="528"/>
      <c r="D5" s="528"/>
      <c r="E5" s="528"/>
      <c r="F5" s="528"/>
      <c r="G5" s="528"/>
      <c r="H5" s="528"/>
      <c r="I5" s="528"/>
      <c r="J5" s="529"/>
    </row>
    <row r="6" spans="1:10" ht="12.95" customHeight="1">
      <c r="B6" s="577" t="str">
        <f>+'Formato 6a'!B6:I6</f>
        <v>Al 31 de Marzo del 2020</v>
      </c>
      <c r="C6" s="578"/>
      <c r="D6" s="578"/>
      <c r="E6" s="578"/>
      <c r="F6" s="578"/>
      <c r="G6" s="578"/>
      <c r="H6" s="578"/>
      <c r="I6" s="578"/>
      <c r="J6" s="579"/>
    </row>
    <row r="7" spans="1:10" ht="12.95" customHeight="1">
      <c r="B7" s="530" t="s">
        <v>2</v>
      </c>
      <c r="C7" s="531"/>
      <c r="D7" s="531"/>
      <c r="E7" s="531"/>
      <c r="F7" s="531"/>
      <c r="G7" s="531"/>
      <c r="H7" s="531"/>
      <c r="I7" s="531"/>
      <c r="J7" s="532"/>
    </row>
    <row r="8" spans="1:10" ht="11.25" customHeight="1">
      <c r="B8" s="526" t="s">
        <v>3</v>
      </c>
      <c r="C8" s="526"/>
      <c r="D8" s="526"/>
      <c r="E8" s="511" t="s">
        <v>275</v>
      </c>
      <c r="F8" s="511"/>
      <c r="G8" s="511"/>
      <c r="H8" s="511"/>
      <c r="I8" s="511"/>
      <c r="J8" s="511" t="s">
        <v>276</v>
      </c>
    </row>
    <row r="9" spans="1:10" ht="19.5" customHeight="1">
      <c r="B9" s="526"/>
      <c r="C9" s="526"/>
      <c r="D9" s="526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1"/>
    </row>
    <row r="10" spans="1:10" ht="4.5" customHeight="1">
      <c r="B10" s="598"/>
      <c r="C10" s="599"/>
      <c r="D10" s="600"/>
      <c r="E10" s="167"/>
      <c r="F10" s="167"/>
      <c r="G10" s="167"/>
      <c r="H10" s="167"/>
      <c r="I10" s="167"/>
      <c r="J10" s="167"/>
    </row>
    <row r="11" spans="1:10" ht="12" customHeight="1">
      <c r="B11" s="601" t="s">
        <v>367</v>
      </c>
      <c r="C11" s="602"/>
      <c r="D11" s="603"/>
      <c r="E11" s="449">
        <f>E12+E22+E31+E42</f>
        <v>21431575</v>
      </c>
      <c r="F11" s="449">
        <f>F12+F22+F31+F42</f>
        <v>1.0913936421275139E-11</v>
      </c>
      <c r="G11" s="449">
        <f>E11+F11</f>
        <v>21431575</v>
      </c>
      <c r="H11" s="449">
        <f>H12+H22+H31+H42</f>
        <v>4819858.0600000005</v>
      </c>
      <c r="I11" s="449">
        <f>I12+I22+I31+I42</f>
        <v>4819858.0600000005</v>
      </c>
      <c r="J11" s="449">
        <f>G11-H11</f>
        <v>16611716.939999999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1.0913936421275139E-11</v>
      </c>
      <c r="G22" s="315">
        <f t="shared" si="0"/>
        <v>21431575</v>
      </c>
      <c r="H22" s="457">
        <f>SUM(H23:H29)</f>
        <v>4819858.0600000005</v>
      </c>
      <c r="I22" s="457">
        <f>SUM(I23:I29)</f>
        <v>4819858.0600000005</v>
      </c>
      <c r="J22" s="315">
        <f t="shared" si="1"/>
        <v>16611716.939999999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1.0913936421275139E-11</v>
      </c>
      <c r="G27" s="320">
        <f t="shared" si="0"/>
        <v>21431575</v>
      </c>
      <c r="H27" s="356">
        <f>+'Formato 6a'!G10</f>
        <v>4819858.0600000005</v>
      </c>
      <c r="I27" s="356">
        <f>+'Formato 6a'!H10</f>
        <v>4819858.0600000005</v>
      </c>
      <c r="J27" s="320">
        <f>G27-H27</f>
        <v>16611716.939999999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5" t="s">
        <v>400</v>
      </c>
      <c r="C48" s="596"/>
      <c r="D48" s="597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5" t="s">
        <v>354</v>
      </c>
      <c r="C85" s="596"/>
      <c r="D85" s="597"/>
      <c r="E85" s="394">
        <f>E11+E48</f>
        <v>21431575</v>
      </c>
      <c r="F85" s="394">
        <f>F11+F48</f>
        <v>1.0913936421275139E-11</v>
      </c>
      <c r="G85" s="449">
        <f t="shared" si="2"/>
        <v>21431575</v>
      </c>
      <c r="H85" s="449">
        <f>H11+H48</f>
        <v>4819858.0600000005</v>
      </c>
      <c r="I85" s="394">
        <f>I11+I48</f>
        <v>4819858.0600000005</v>
      </c>
      <c r="J85" s="449">
        <f t="shared" si="3"/>
        <v>16611716.939999999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681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68"/>
      <c r="F95" s="568"/>
      <c r="H95" s="204"/>
      <c r="I95" s="562"/>
      <c r="J95" s="562"/>
    </row>
    <row r="96" spans="1:10" ht="12" customHeight="1">
      <c r="A96" s="190"/>
      <c r="B96" s="192"/>
      <c r="C96" s="192"/>
      <c r="D96" s="199"/>
      <c r="E96" s="565"/>
      <c r="F96" s="565"/>
      <c r="H96" s="205"/>
      <c r="I96" s="566"/>
      <c r="J96" s="566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tabSelected="1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9" t="s">
        <v>610</v>
      </c>
      <c r="C1" s="569"/>
      <c r="D1" s="569"/>
      <c r="E1" s="569"/>
      <c r="F1" s="569"/>
      <c r="G1" s="569"/>
      <c r="H1" s="569"/>
      <c r="I1" s="569"/>
      <c r="J1" s="569"/>
      <c r="K1" s="1"/>
    </row>
    <row r="2" spans="1:11" customFormat="1" ht="15.75" customHeight="1">
      <c r="A2" s="1"/>
      <c r="B2" s="570" t="s">
        <v>401</v>
      </c>
      <c r="C2" s="570"/>
      <c r="D2" s="570"/>
      <c r="E2" s="570"/>
      <c r="F2" s="570"/>
      <c r="G2" s="570"/>
      <c r="H2" s="570"/>
      <c r="I2" s="570"/>
      <c r="J2" s="570"/>
      <c r="K2" s="1"/>
    </row>
    <row r="3" spans="1:11">
      <c r="B3" s="475" t="s">
        <v>677</v>
      </c>
      <c r="C3" s="476"/>
      <c r="D3" s="476"/>
      <c r="E3" s="476"/>
      <c r="F3" s="476"/>
      <c r="G3" s="476"/>
      <c r="H3" s="476"/>
      <c r="I3" s="476"/>
      <c r="J3" s="477"/>
    </row>
    <row r="4" spans="1:11">
      <c r="B4" s="527" t="s">
        <v>272</v>
      </c>
      <c r="C4" s="528"/>
      <c r="D4" s="528"/>
      <c r="E4" s="528"/>
      <c r="F4" s="528"/>
      <c r="G4" s="528"/>
      <c r="H4" s="528"/>
      <c r="I4" s="528"/>
      <c r="J4" s="529"/>
    </row>
    <row r="5" spans="1:11">
      <c r="B5" s="577" t="str">
        <f>+'Formato 6c'!B6:J6</f>
        <v>Al 31 de Marzo del 2020</v>
      </c>
      <c r="C5" s="578"/>
      <c r="D5" s="578"/>
      <c r="E5" s="578"/>
      <c r="F5" s="578"/>
      <c r="G5" s="578"/>
      <c r="H5" s="578"/>
      <c r="I5" s="578"/>
      <c r="J5" s="579"/>
    </row>
    <row r="6" spans="1:11">
      <c r="B6" s="617"/>
      <c r="C6" s="618"/>
      <c r="D6" s="618"/>
      <c r="E6" s="618"/>
      <c r="F6" s="618"/>
      <c r="G6" s="618"/>
      <c r="H6" s="618"/>
      <c r="I6" s="618"/>
      <c r="J6" s="619"/>
    </row>
    <row r="7" spans="1:11">
      <c r="B7" s="530" t="s">
        <v>2</v>
      </c>
      <c r="C7" s="531"/>
      <c r="D7" s="531"/>
      <c r="E7" s="531"/>
      <c r="F7" s="531"/>
      <c r="G7" s="531"/>
      <c r="H7" s="531"/>
      <c r="I7" s="531"/>
      <c r="J7" s="532"/>
    </row>
    <row r="8" spans="1:11">
      <c r="B8" s="526" t="s">
        <v>3</v>
      </c>
      <c r="C8" s="526"/>
      <c r="D8" s="526"/>
      <c r="E8" s="511" t="s">
        <v>275</v>
      </c>
      <c r="F8" s="511"/>
      <c r="G8" s="511"/>
      <c r="H8" s="511"/>
      <c r="I8" s="511"/>
      <c r="J8" s="511" t="s">
        <v>667</v>
      </c>
    </row>
    <row r="9" spans="1:11" ht="21" customHeight="1">
      <c r="B9" s="526"/>
      <c r="C9" s="526"/>
      <c r="D9" s="526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1"/>
    </row>
    <row r="10" spans="1:11" ht="21.75" customHeight="1">
      <c r="B10" s="614" t="s">
        <v>403</v>
      </c>
      <c r="C10" s="615"/>
      <c r="D10" s="616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3574875.07</v>
      </c>
      <c r="I10" s="461">
        <f>I11+I12+I13+I16+I17+I20</f>
        <v>3574875.07</v>
      </c>
      <c r="J10" s="461">
        <f>G10-H10</f>
        <v>13528922.93</v>
      </c>
    </row>
    <row r="11" spans="1:11" ht="27.75" customHeight="1">
      <c r="B11" s="317"/>
      <c r="C11" s="608" t="s">
        <v>404</v>
      </c>
      <c r="D11" s="609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3574875.07</v>
      </c>
      <c r="I11" s="448">
        <f>+H11</f>
        <v>3574875.07</v>
      </c>
      <c r="J11" s="460">
        <f>G11-H11</f>
        <v>13528922.93</v>
      </c>
    </row>
    <row r="12" spans="1:11" ht="27.75" customHeight="1">
      <c r="B12" s="317"/>
      <c r="C12" s="608" t="s">
        <v>405</v>
      </c>
      <c r="D12" s="609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8" t="s">
        <v>406</v>
      </c>
      <c r="D13" s="609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8" t="s">
        <v>409</v>
      </c>
      <c r="D16" s="609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8" t="s">
        <v>410</v>
      </c>
      <c r="D17" s="609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8" t="s">
        <v>413</v>
      </c>
      <c r="D20" s="609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8" t="s">
        <v>414</v>
      </c>
      <c r="C22" s="519"/>
      <c r="D22" s="520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8" t="s">
        <v>404</v>
      </c>
      <c r="D23" s="609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2" t="s">
        <v>405</v>
      </c>
      <c r="D24" s="613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0" t="s">
        <v>406</v>
      </c>
      <c r="D25" s="611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8" t="s">
        <v>409</v>
      </c>
      <c r="D28" s="609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8" t="s">
        <v>410</v>
      </c>
      <c r="D29" s="609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8" t="s">
        <v>413</v>
      </c>
      <c r="D32" s="609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8" t="s">
        <v>415</v>
      </c>
      <c r="C33" s="519"/>
      <c r="D33" s="520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3574875.07</v>
      </c>
      <c r="I33" s="449">
        <f>I10+H22</f>
        <v>3574875.07</v>
      </c>
      <c r="J33" s="449">
        <f t="shared" si="1"/>
        <v>13528922.93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681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04"/>
      <c r="F45" s="604"/>
      <c r="G45" s="194"/>
      <c r="H45" s="195"/>
      <c r="I45" s="606"/>
      <c r="J45" s="606"/>
      <c r="K45" s="128"/>
    </row>
    <row r="46" spans="1:11" s="180" customFormat="1" ht="12" customHeight="1">
      <c r="A46" s="201"/>
      <c r="B46" s="207"/>
      <c r="C46" s="208"/>
      <c r="D46" s="208"/>
      <c r="E46" s="605"/>
      <c r="F46" s="605"/>
      <c r="G46" s="206"/>
      <c r="H46" s="206"/>
      <c r="I46" s="607"/>
      <c r="J46" s="607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2022-08-01T20:31:12Z</dcterms:modified>
</cp:coreProperties>
</file>